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/>
  <mc:AlternateContent xmlns:mc="http://schemas.openxmlformats.org/markup-compatibility/2006">
    <mc:Choice Requires="x15">
      <x15ac:absPath xmlns:x15ac="http://schemas.microsoft.com/office/spreadsheetml/2010/11/ac" url="\\10.36.3.1\share\令和４年度\Ｄ_調査・管理班\04 統計\03_税務統計書\（修正用）R2税務統計書\"/>
    </mc:Choice>
  </mc:AlternateContent>
  <xr:revisionPtr revIDLastSave="0" documentId="13_ncr:1_{F081A48A-7C52-423E-97F8-0D8898683F6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課税状況・年度別" sheetId="1" r:id="rId1"/>
    <sheet name="市町村別" sheetId="3" r:id="rId2"/>
  </sheets>
  <definedNames>
    <definedName name="_xlnm.Print_Area" localSheetId="0">課税状況・年度別!$A$1:$O$51</definedName>
    <definedName name="_xlnm.Print_Area" localSheetId="1">市町村別!$A$1:$Q$49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46" i="3" l="1"/>
  <c r="M46" i="3"/>
  <c r="L46" i="3"/>
  <c r="K46" i="3"/>
  <c r="J46" i="3"/>
  <c r="I46" i="3"/>
  <c r="H46" i="3"/>
  <c r="G46" i="3"/>
  <c r="F46" i="3"/>
  <c r="E46" i="3"/>
  <c r="N38" i="3"/>
  <c r="M38" i="3"/>
  <c r="L38" i="3"/>
  <c r="K38" i="3"/>
  <c r="J38" i="3"/>
  <c r="I38" i="3"/>
  <c r="H38" i="3"/>
  <c r="G38" i="3"/>
  <c r="F38" i="3"/>
  <c r="E38" i="3"/>
  <c r="N33" i="3"/>
  <c r="M33" i="3"/>
  <c r="L33" i="3"/>
  <c r="K33" i="3"/>
  <c r="J33" i="3"/>
  <c r="N29" i="3"/>
  <c r="M29" i="3"/>
  <c r="L29" i="3"/>
  <c r="K29" i="3"/>
  <c r="J29" i="3"/>
  <c r="I29" i="3"/>
  <c r="H29" i="3"/>
  <c r="G29" i="3"/>
  <c r="F29" i="3"/>
  <c r="E29" i="3"/>
  <c r="N20" i="3"/>
  <c r="F20" i="3"/>
  <c r="E20" i="3"/>
  <c r="N14" i="3"/>
  <c r="N9" i="3"/>
  <c r="E41" i="3"/>
  <c r="E33" i="3"/>
  <c r="E14" i="3"/>
  <c r="E9" i="3"/>
  <c r="G46" i="1"/>
  <c r="K12" i="1"/>
  <c r="J9" i="3" l="1"/>
  <c r="I9" i="3"/>
  <c r="H9" i="3"/>
  <c r="G9" i="3"/>
  <c r="F9" i="3"/>
  <c r="J7" i="3"/>
  <c r="N21" i="1" l="1"/>
  <c r="K21" i="1" l="1"/>
  <c r="E21" i="1"/>
  <c r="G21" i="1" s="1"/>
  <c r="I46" i="1"/>
  <c r="G14" i="3"/>
  <c r="N45" i="3" l="1"/>
  <c r="J45" i="3"/>
  <c r="N44" i="3"/>
  <c r="J44" i="3"/>
  <c r="N43" i="3"/>
  <c r="J43" i="3"/>
  <c r="M41" i="3"/>
  <c r="L41" i="3"/>
  <c r="K41" i="3"/>
  <c r="I41" i="3"/>
  <c r="H41" i="3"/>
  <c r="G41" i="3"/>
  <c r="F41" i="3"/>
  <c r="N40" i="3"/>
  <c r="J40" i="3"/>
  <c r="J41" i="3" s="1"/>
  <c r="N37" i="3"/>
  <c r="J37" i="3"/>
  <c r="N36" i="3"/>
  <c r="J36" i="3"/>
  <c r="N35" i="3"/>
  <c r="J35" i="3"/>
  <c r="I33" i="3"/>
  <c r="H33" i="3"/>
  <c r="G33" i="3"/>
  <c r="F33" i="3"/>
  <c r="N32" i="3"/>
  <c r="J32" i="3"/>
  <c r="N31" i="3"/>
  <c r="J31" i="3"/>
  <c r="N28" i="3"/>
  <c r="J28" i="3"/>
  <c r="N27" i="3"/>
  <c r="J27" i="3"/>
  <c r="N26" i="3"/>
  <c r="J26" i="3"/>
  <c r="N25" i="3"/>
  <c r="J25" i="3"/>
  <c r="N24" i="3"/>
  <c r="J24" i="3"/>
  <c r="N23" i="3"/>
  <c r="J23" i="3"/>
  <c r="N22" i="3"/>
  <c r="J22" i="3"/>
  <c r="M20" i="3"/>
  <c r="L20" i="3"/>
  <c r="K20" i="3"/>
  <c r="I20" i="3"/>
  <c r="H20" i="3"/>
  <c r="G20" i="3"/>
  <c r="N19" i="3"/>
  <c r="J19" i="3"/>
  <c r="N18" i="3"/>
  <c r="J18" i="3"/>
  <c r="N17" i="3"/>
  <c r="J17" i="3"/>
  <c r="N16" i="3"/>
  <c r="J16" i="3"/>
  <c r="M14" i="3"/>
  <c r="L14" i="3"/>
  <c r="K14" i="3"/>
  <c r="I14" i="3"/>
  <c r="H14" i="3"/>
  <c r="F14" i="3"/>
  <c r="N13" i="3"/>
  <c r="J13" i="3"/>
  <c r="N12" i="3"/>
  <c r="J12" i="3"/>
  <c r="N11" i="3"/>
  <c r="J11" i="3"/>
  <c r="M9" i="3"/>
  <c r="L9" i="3"/>
  <c r="K9" i="3"/>
  <c r="N8" i="3"/>
  <c r="J8" i="3"/>
  <c r="N7" i="3"/>
  <c r="J14" i="3" l="1"/>
  <c r="M48" i="3"/>
  <c r="L48" i="3"/>
  <c r="H48" i="3"/>
  <c r="J20" i="3"/>
  <c r="K48" i="3"/>
  <c r="I48" i="3"/>
  <c r="G48" i="3"/>
  <c r="F48" i="3"/>
  <c r="E48" i="3"/>
  <c r="N41" i="3"/>
  <c r="N48" i="3" l="1"/>
  <c r="J48" i="3"/>
  <c r="I37" i="1"/>
  <c r="G43" i="1"/>
  <c r="I43" i="1" s="1"/>
  <c r="G40" i="1"/>
  <c r="I40" i="1" s="1"/>
  <c r="G37" i="1"/>
  <c r="G34" i="1"/>
  <c r="I34" i="1" s="1"/>
  <c r="K18" i="1"/>
  <c r="N18" i="1" s="1"/>
  <c r="K15" i="1"/>
  <c r="N15" i="1" s="1"/>
  <c r="N12" i="1"/>
  <c r="K9" i="1"/>
  <c r="N9" i="1" s="1"/>
  <c r="E15" i="1"/>
  <c r="G15" i="1" s="1"/>
  <c r="E12" i="1"/>
  <c r="G12" i="1" s="1"/>
  <c r="E9" i="1"/>
  <c r="G9" i="1" s="1"/>
  <c r="E18" i="1" l="1"/>
  <c r="G18" i="1" s="1"/>
</calcChain>
</file>

<file path=xl/sharedStrings.xml><?xml version="1.0" encoding="utf-8"?>
<sst xmlns="http://schemas.openxmlformats.org/spreadsheetml/2006/main" count="135" uniqueCount="92">
  <si>
    <t>課　　　　　　　　　　　　税　　　　　　　　　　　　額</t>
  </si>
  <si>
    <t>退職所得の分離課税以外のもの</t>
  </si>
  <si>
    <t xml:space="preserve"> ウ　市町村別調定状況</t>
  </si>
  <si>
    <t>鹿角市</t>
  </si>
  <si>
    <t>特別徴収に係るもの</t>
  </si>
  <si>
    <t>均等割額</t>
  </si>
  <si>
    <t>所得割額</t>
  </si>
  <si>
    <t>大潟村</t>
    <rPh sb="0" eb="3">
      <t>オオガタムラ</t>
    </rPh>
    <phoneticPr fontId="1"/>
  </si>
  <si>
    <t>湯沢市</t>
    <rPh sb="0" eb="3">
      <t>ユザワシ</t>
    </rPh>
    <phoneticPr fontId="1"/>
  </si>
  <si>
    <t>小坂町</t>
    <rPh sb="0" eb="3">
      <t>コサカマチ</t>
    </rPh>
    <phoneticPr fontId="1"/>
  </si>
  <si>
    <t>人</t>
  </si>
  <si>
    <t>退職所得の分離
課税に係るもの</t>
    <rPh sb="0" eb="1">
      <t>タイ</t>
    </rPh>
    <rPh sb="1" eb="2">
      <t>ショク</t>
    </rPh>
    <rPh sb="2" eb="3">
      <t>ショ</t>
    </rPh>
    <rPh sb="3" eb="4">
      <t>トク</t>
    </rPh>
    <rPh sb="5" eb="7">
      <t>ブンリ</t>
    </rPh>
    <phoneticPr fontId="1"/>
  </si>
  <si>
    <t>計</t>
  </si>
  <si>
    <t>円</t>
  </si>
  <si>
    <t>本年度課税分</t>
    <rPh sb="0" eb="3">
      <t>ホンネンド</t>
    </rPh>
    <rPh sb="3" eb="6">
      <t>カゼイブン</t>
    </rPh>
    <phoneticPr fontId="1"/>
  </si>
  <si>
    <t>％</t>
  </si>
  <si>
    <t>北秋田市</t>
    <rPh sb="0" eb="3">
      <t>キタアキタ</t>
    </rPh>
    <rPh sb="3" eb="4">
      <t>シ</t>
    </rPh>
    <phoneticPr fontId="1"/>
  </si>
  <si>
    <t>潟上市</t>
    <rPh sb="0" eb="2">
      <t>カタガミ</t>
    </rPh>
    <rPh sb="2" eb="3">
      <t>シ</t>
    </rPh>
    <phoneticPr fontId="1"/>
  </si>
  <si>
    <t>差引額</t>
    <rPh sb="0" eb="3">
      <t>サシヒキガク</t>
    </rPh>
    <phoneticPr fontId="1"/>
  </si>
  <si>
    <t>番　号</t>
    <rPh sb="2" eb="3">
      <t>ゴウ</t>
    </rPh>
    <phoneticPr fontId="1"/>
  </si>
  <si>
    <t>小計</t>
    <rPh sb="0" eb="2">
      <t>ショウケイ</t>
    </rPh>
    <phoneticPr fontId="1"/>
  </si>
  <si>
    <t>計</t>
    <rPh sb="0" eb="1">
      <t>ケイ</t>
    </rPh>
    <phoneticPr fontId="1"/>
  </si>
  <si>
    <t>均等割のみのもの</t>
    <rPh sb="0" eb="3">
      <t>キントウワリ</t>
    </rPh>
    <phoneticPr fontId="1"/>
  </si>
  <si>
    <t>均等割と所得割を　　併課したもの</t>
    <rPh sb="0" eb="3">
      <t>キントウワリ</t>
    </rPh>
    <rPh sb="4" eb="7">
      <t>ショトクワリ</t>
    </rPh>
    <phoneticPr fontId="1"/>
  </si>
  <si>
    <t>所得割のみのもの</t>
    <rPh sb="0" eb="3">
      <t>ショトクワリ</t>
    </rPh>
    <phoneticPr fontId="1"/>
  </si>
  <si>
    <t>2</t>
  </si>
  <si>
    <t>納　　　　　　税　　　　　　者　　　　　　数</t>
  </si>
  <si>
    <t>番号</t>
    <rPh sb="1" eb="2">
      <t>ゴウ</t>
    </rPh>
    <phoneticPr fontId="1"/>
  </si>
  <si>
    <t>本年度調定分</t>
    <rPh sb="0" eb="3">
      <t>ホンネンド</t>
    </rPh>
    <rPh sb="3" eb="5">
      <t>チョウテイ</t>
    </rPh>
    <rPh sb="5" eb="6">
      <t>ブン</t>
    </rPh>
    <phoneticPr fontId="1"/>
  </si>
  <si>
    <t>分　　離　　課　　税　　以　　外　　の　　も　　の</t>
  </si>
  <si>
    <t>大仙市</t>
    <rPh sb="0" eb="3">
      <t>ダイセンシ</t>
    </rPh>
    <phoneticPr fontId="1"/>
  </si>
  <si>
    <t>調定件数</t>
    <rPh sb="0" eb="2">
      <t>チョウテイ</t>
    </rPh>
    <rPh sb="2" eb="4">
      <t>ケンスウ</t>
    </rPh>
    <phoneticPr fontId="1"/>
  </si>
  <si>
    <t>三種町</t>
    <rPh sb="0" eb="1">
      <t>ミ</t>
    </rPh>
    <rPh sb="1" eb="3">
      <t>タネチョウ</t>
    </rPh>
    <phoneticPr fontId="1"/>
  </si>
  <si>
    <t>件</t>
    <rPh sb="0" eb="1">
      <t>ケン</t>
    </rPh>
    <phoneticPr fontId="1"/>
  </si>
  <si>
    <t>普通徴収額</t>
    <rPh sb="0" eb="2">
      <t>フツウ</t>
    </rPh>
    <rPh sb="2" eb="5">
      <t>チョウシュウガク</t>
    </rPh>
    <phoneticPr fontId="1"/>
  </si>
  <si>
    <t>左の前年比</t>
    <rPh sb="0" eb="1">
      <t>ヒダリ</t>
    </rPh>
    <rPh sb="2" eb="5">
      <t>ゼンネンヒ</t>
    </rPh>
    <phoneticPr fontId="1"/>
  </si>
  <si>
    <t>能代市</t>
    <rPh sb="0" eb="3">
      <t>ノシロシ</t>
    </rPh>
    <phoneticPr fontId="1"/>
  </si>
  <si>
    <t>本年度調定額</t>
    <rPh sb="0" eb="3">
      <t>ホンネンド</t>
    </rPh>
    <rPh sb="3" eb="6">
      <t>チョウテイガク</t>
    </rPh>
    <phoneticPr fontId="1"/>
  </si>
  <si>
    <t>八峰町</t>
    <rPh sb="0" eb="3">
      <t>ハッポウチョウ</t>
    </rPh>
    <phoneticPr fontId="1"/>
  </si>
  <si>
    <t>羽後町</t>
    <rPh sb="0" eb="3">
      <t>ウゴマチ</t>
    </rPh>
    <phoneticPr fontId="1"/>
  </si>
  <si>
    <t>特　 別　 徴　 収　 額</t>
    <rPh sb="0" eb="1">
      <t>トク</t>
    </rPh>
    <rPh sb="3" eb="4">
      <t>ベツ</t>
    </rPh>
    <rPh sb="6" eb="7">
      <t>シルシ</t>
    </rPh>
    <rPh sb="9" eb="10">
      <t>オサム</t>
    </rPh>
    <rPh sb="12" eb="13">
      <t>ガク</t>
    </rPh>
    <phoneticPr fontId="1"/>
  </si>
  <si>
    <t>上小阿仁村</t>
    <rPh sb="0" eb="5">
      <t>カミコアニムラ</t>
    </rPh>
    <phoneticPr fontId="1"/>
  </si>
  <si>
    <t>納　　　　税　　　　者　　　　数</t>
    <rPh sb="0" eb="1">
      <t>オサム</t>
    </rPh>
    <rPh sb="5" eb="6">
      <t>ゼイ</t>
    </rPh>
    <rPh sb="10" eb="11">
      <t>シャ</t>
    </rPh>
    <rPh sb="15" eb="16">
      <t>スウ</t>
    </rPh>
    <phoneticPr fontId="1"/>
  </si>
  <si>
    <t>3</t>
  </si>
  <si>
    <t>井川町</t>
    <rPh sb="0" eb="3">
      <t>イカワマチ</t>
    </rPh>
    <phoneticPr fontId="1"/>
  </si>
  <si>
    <t>翌年度収入と　　　　なるべき額</t>
    <rPh sb="0" eb="3">
      <t>ヨクネンド</t>
    </rPh>
    <rPh sb="3" eb="5">
      <t>シュウニュウ</t>
    </rPh>
    <rPh sb="14" eb="15">
      <t>ガク</t>
    </rPh>
    <phoneticPr fontId="1"/>
  </si>
  <si>
    <t>退職所得の　　　　　分離課税に　　　　　係るもの</t>
    <rPh sb="10" eb="11">
      <t>ブン</t>
    </rPh>
    <rPh sb="11" eb="12">
      <t>ハナレ</t>
    </rPh>
    <rPh sb="12" eb="13">
      <t>カ</t>
    </rPh>
    <rPh sb="13" eb="14">
      <t>ゼイ</t>
    </rPh>
    <phoneticPr fontId="1"/>
  </si>
  <si>
    <t>前年度課税分の　　　うち本年度収入　　　となるべき額</t>
    <rPh sb="0" eb="3">
      <t>ゼンネンド</t>
    </rPh>
    <rPh sb="3" eb="6">
      <t>カゼイブン</t>
    </rPh>
    <phoneticPr fontId="1"/>
  </si>
  <si>
    <t>1</t>
  </si>
  <si>
    <t>大館市</t>
    <rPh sb="0" eb="3">
      <t>オオダテシ</t>
    </rPh>
    <phoneticPr fontId="1"/>
  </si>
  <si>
    <t>藤里町</t>
    <rPh sb="0" eb="3">
      <t>フジサトマチ</t>
    </rPh>
    <phoneticPr fontId="1"/>
  </si>
  <si>
    <t>退職所得の
分離課税に
係る所得割額</t>
    <rPh sb="6" eb="7">
      <t>ブン</t>
    </rPh>
    <rPh sb="7" eb="8">
      <t>ハナレ</t>
    </rPh>
    <rPh sb="8" eb="9">
      <t>カ</t>
    </rPh>
    <rPh sb="9" eb="10">
      <t>ゼイ</t>
    </rPh>
    <phoneticPr fontId="1"/>
  </si>
  <si>
    <t>退職所得の
分離課税</t>
    <rPh sb="6" eb="8">
      <t>ブンリ</t>
    </rPh>
    <rPh sb="8" eb="10">
      <t>カゼイ</t>
    </rPh>
    <phoneticPr fontId="1"/>
  </si>
  <si>
    <t>秋田市</t>
    <rPh sb="0" eb="3">
      <t>アキタシ</t>
    </rPh>
    <phoneticPr fontId="1"/>
  </si>
  <si>
    <t>男鹿市</t>
    <rPh sb="0" eb="3">
      <t>オガシ</t>
    </rPh>
    <phoneticPr fontId="1"/>
  </si>
  <si>
    <t>五城目町</t>
    <rPh sb="0" eb="4">
      <t>ゴジョウメマチ</t>
    </rPh>
    <phoneticPr fontId="1"/>
  </si>
  <si>
    <t>八郎潟町</t>
    <rPh sb="0" eb="4">
      <t>ハチロウガタマチ</t>
    </rPh>
    <phoneticPr fontId="1"/>
  </si>
  <si>
    <t>由利本荘市</t>
    <rPh sb="0" eb="2">
      <t>ユリ</t>
    </rPh>
    <rPh sb="2" eb="5">
      <t>ホンジョウシ</t>
    </rPh>
    <phoneticPr fontId="1"/>
  </si>
  <si>
    <t>にかほ市</t>
    <rPh sb="3" eb="4">
      <t>シ</t>
    </rPh>
    <phoneticPr fontId="1"/>
  </si>
  <si>
    <t>仙北市</t>
    <rPh sb="0" eb="2">
      <t>センボク</t>
    </rPh>
    <rPh sb="2" eb="3">
      <t>シ</t>
    </rPh>
    <phoneticPr fontId="1"/>
  </si>
  <si>
    <t>美郷町</t>
    <rPh sb="0" eb="3">
      <t>ミサトチョウ</t>
    </rPh>
    <phoneticPr fontId="1"/>
  </si>
  <si>
    <t>横手市</t>
    <rPh sb="0" eb="3">
      <t>ヨコテシ</t>
    </rPh>
    <phoneticPr fontId="1"/>
  </si>
  <si>
    <t>東成瀬村</t>
    <rPh sb="0" eb="4">
      <t>ヒガシナルセムラ</t>
    </rPh>
    <phoneticPr fontId="1"/>
  </si>
  <si>
    <t>普通徴収に係る者</t>
    <rPh sb="0" eb="2">
      <t>フツウ</t>
    </rPh>
    <rPh sb="2" eb="4">
      <t>チョウシュウ</t>
    </rPh>
    <phoneticPr fontId="1"/>
  </si>
  <si>
    <t>退職所得の分離課税以外のもの</t>
    <rPh sb="9" eb="11">
      <t>イガイ</t>
    </rPh>
    <phoneticPr fontId="1"/>
  </si>
  <si>
    <t>特別徴収に係る者</t>
    <rPh sb="0" eb="2">
      <t>トクベツ</t>
    </rPh>
    <rPh sb="2" eb="4">
      <t>チョウシュウ</t>
    </rPh>
    <phoneticPr fontId="1"/>
  </si>
  <si>
    <t>7</t>
  </si>
  <si>
    <t>県　　　計</t>
    <rPh sb="0" eb="1">
      <t>ケン</t>
    </rPh>
    <rPh sb="4" eb="5">
      <t>ケイ</t>
    </rPh>
    <phoneticPr fontId="1"/>
  </si>
  <si>
    <t>翌年度収入と
なるべき額</t>
    <rPh sb="0" eb="3">
      <t>ヨクネンド</t>
    </rPh>
    <rPh sb="3" eb="5">
      <t>シュウニュウ</t>
    </rPh>
    <rPh sb="11" eb="12">
      <t>ガク</t>
    </rPh>
    <phoneticPr fontId="1"/>
  </si>
  <si>
    <t>前年度課税分の
うち本年度収入
となるべき額</t>
    <rPh sb="0" eb="3">
      <t>ゼンネンド</t>
    </rPh>
    <rPh sb="3" eb="6">
      <t>カゼイブン</t>
    </rPh>
    <phoneticPr fontId="1"/>
  </si>
  <si>
    <t>退職所得の
分離課税に
係　る　者</t>
    <rPh sb="0" eb="2">
      <t>タイショク</t>
    </rPh>
    <rPh sb="2" eb="4">
      <t>ショトク</t>
    </rPh>
    <rPh sb="6" eb="7">
      <t>ブン</t>
    </rPh>
    <rPh sb="7" eb="8">
      <t>ハナレ</t>
    </rPh>
    <rPh sb="8" eb="10">
      <t>カゼイ</t>
    </rPh>
    <rPh sb="12" eb="13">
      <t>カカ</t>
    </rPh>
    <rPh sb="16" eb="17">
      <t>モノ</t>
    </rPh>
    <phoneticPr fontId="1"/>
  </si>
  <si>
    <t xml:space="preserve">
小計
</t>
    <rPh sb="1" eb="3">
      <t>ショウケイ</t>
    </rPh>
    <phoneticPr fontId="1"/>
  </si>
  <si>
    <t>　　　 　区分
 年度</t>
    <rPh sb="5" eb="6">
      <t>ク</t>
    </rPh>
    <rPh sb="6" eb="7">
      <t>ブン</t>
    </rPh>
    <rPh sb="9" eb="10">
      <t>ネン</t>
    </rPh>
    <rPh sb="10" eb="11">
      <t>ド</t>
    </rPh>
    <phoneticPr fontId="1"/>
  </si>
  <si>
    <t>　　　　区分
　年度</t>
    <rPh sb="4" eb="5">
      <t>ク</t>
    </rPh>
    <rPh sb="5" eb="6">
      <t>ブン</t>
    </rPh>
    <rPh sb="9" eb="10">
      <t>ネン</t>
    </rPh>
    <rPh sb="10" eb="11">
      <t>ド</t>
    </rPh>
    <phoneticPr fontId="1"/>
  </si>
  <si>
    <t>鹿角支所管内計</t>
    <rPh sb="0" eb="1">
      <t>シカ</t>
    </rPh>
    <rPh sb="1" eb="2">
      <t>カド</t>
    </rPh>
    <rPh sb="2" eb="4">
      <t>シショ</t>
    </rPh>
    <rPh sb="4" eb="6">
      <t>カンナイ</t>
    </rPh>
    <rPh sb="6" eb="7">
      <t>ケイ</t>
    </rPh>
    <phoneticPr fontId="1"/>
  </si>
  <si>
    <t>北秋田支所管内計</t>
    <rPh sb="0" eb="3">
      <t>キタアキタ</t>
    </rPh>
    <rPh sb="3" eb="5">
      <t>シショ</t>
    </rPh>
    <rPh sb="5" eb="7">
      <t>カンナイ</t>
    </rPh>
    <rPh sb="7" eb="8">
      <t>ケイ</t>
    </rPh>
    <phoneticPr fontId="1"/>
  </si>
  <si>
    <t>山本支所管内計</t>
    <rPh sb="0" eb="2">
      <t>ヤマモト</t>
    </rPh>
    <rPh sb="2" eb="4">
      <t>シショ</t>
    </rPh>
    <rPh sb="4" eb="6">
      <t>カンナイ</t>
    </rPh>
    <rPh sb="6" eb="7">
      <t>ケイ</t>
    </rPh>
    <phoneticPr fontId="1"/>
  </si>
  <si>
    <t>由利支所管内計</t>
    <rPh sb="0" eb="2">
      <t>ユリ</t>
    </rPh>
    <rPh sb="2" eb="4">
      <t>シショ</t>
    </rPh>
    <rPh sb="4" eb="6">
      <t>カンナイ</t>
    </rPh>
    <rPh sb="6" eb="7">
      <t>ケイ</t>
    </rPh>
    <phoneticPr fontId="1"/>
  </si>
  <si>
    <t>仙北支所管内計</t>
    <rPh sb="0" eb="2">
      <t>センボク</t>
    </rPh>
    <rPh sb="2" eb="4">
      <t>シショ</t>
    </rPh>
    <rPh sb="4" eb="6">
      <t>カンナイ</t>
    </rPh>
    <rPh sb="6" eb="7">
      <t>ケイ</t>
    </rPh>
    <phoneticPr fontId="1"/>
  </si>
  <si>
    <t>平鹿支所管内計</t>
    <rPh sb="0" eb="2">
      <t>ヒラカ</t>
    </rPh>
    <rPh sb="2" eb="4">
      <t>シショ</t>
    </rPh>
    <rPh sb="4" eb="6">
      <t>カンナイ</t>
    </rPh>
    <rPh sb="6" eb="7">
      <t>ケイ</t>
    </rPh>
    <phoneticPr fontId="1"/>
  </si>
  <si>
    <t>雄勝支所管内計</t>
    <rPh sb="0" eb="2">
      <t>オガチ</t>
    </rPh>
    <rPh sb="2" eb="4">
      <t>シショ</t>
    </rPh>
    <rPh sb="4" eb="6">
      <t>カンナイ</t>
    </rPh>
    <rPh sb="6" eb="7">
      <t>ケイ</t>
    </rPh>
    <phoneticPr fontId="1"/>
  </si>
  <si>
    <t>納税者数
（計）</t>
    <rPh sb="0" eb="3">
      <t>ノウゼイシャ</t>
    </rPh>
    <rPh sb="3" eb="4">
      <t>スウ</t>
    </rPh>
    <rPh sb="6" eb="7">
      <t>ケイ</t>
    </rPh>
    <phoneticPr fontId="1"/>
  </si>
  <si>
    <t xml:space="preserve"> ア　課税状況</t>
  </si>
  <si>
    <t xml:space="preserve"> 普通徴収に
係るもの</t>
    <rPh sb="1" eb="3">
      <t>フツウ</t>
    </rPh>
    <rPh sb="3" eb="5">
      <t>チョウシュウ</t>
    </rPh>
    <rPh sb="7" eb="8">
      <t>カカ</t>
    </rPh>
    <phoneticPr fontId="1"/>
  </si>
  <si>
    <t xml:space="preserve"> イ　年度別調定額等の推移</t>
    <rPh sb="3" eb="5">
      <t>ネンド</t>
    </rPh>
    <rPh sb="5" eb="6">
      <t>ベツ</t>
    </rPh>
    <rPh sb="8" eb="9">
      <t>ガク</t>
    </rPh>
    <rPh sb="9" eb="10">
      <t>トウ</t>
    </rPh>
    <rPh sb="11" eb="13">
      <t>スイイ</t>
    </rPh>
    <phoneticPr fontId="1"/>
  </si>
  <si>
    <t>28年度</t>
    <rPh sb="2" eb="4">
      <t>ネンド</t>
    </rPh>
    <phoneticPr fontId="1"/>
  </si>
  <si>
    <t>29年度</t>
    <rPh sb="2" eb="4">
      <t>ネンド</t>
    </rPh>
    <phoneticPr fontId="1"/>
  </si>
  <si>
    <t>30年度</t>
    <rPh sb="2" eb="4">
      <t>ネンド</t>
    </rPh>
    <phoneticPr fontId="1"/>
  </si>
  <si>
    <t>元年度</t>
    <rPh sb="0" eb="1">
      <t>ガン</t>
    </rPh>
    <rPh sb="1" eb="3">
      <t>ネンド</t>
    </rPh>
    <phoneticPr fontId="1"/>
  </si>
  <si>
    <t>2 　個人県民税</t>
    <rPh sb="3" eb="4">
      <t>コ</t>
    </rPh>
    <rPh sb="4" eb="5">
      <t>ジン</t>
    </rPh>
    <rPh sb="5" eb="6">
      <t>ケン</t>
    </rPh>
    <rPh sb="6" eb="7">
      <t>ミン</t>
    </rPh>
    <rPh sb="7" eb="8">
      <t>ゼイ</t>
    </rPh>
    <phoneticPr fontId="1"/>
  </si>
  <si>
    <t>納税部（秋田）管内計</t>
    <rPh sb="0" eb="2">
      <t>ノウゼイ</t>
    </rPh>
    <rPh sb="2" eb="3">
      <t>ブ</t>
    </rPh>
    <rPh sb="4" eb="6">
      <t>アキタ</t>
    </rPh>
    <rPh sb="7" eb="9">
      <t>カンナイ</t>
    </rPh>
    <rPh sb="9" eb="10">
      <t>ケイ</t>
    </rPh>
    <phoneticPr fontId="1"/>
  </si>
  <si>
    <t>2年度</t>
    <rPh sb="1" eb="3">
      <t>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</si>
</sst>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#,##0.0;[Red]\-#,##0.0"/>
    <numFmt numFmtId="177" formatCode="#,##0.0_);[Red]\(#,##0.0\)"/>
    <numFmt numFmtId="178" formatCode="#,##0_ "/>
    <numFmt numFmtId="179" formatCode="#,##0_ ;&quot;△&quot;\ #,##0_ ;&quot;-&quot;_ "/>
    <numFmt numFmtId="180" formatCode="#,##0_ ;[Red]\-#,##0\ "/>
    <numFmt numFmtId="181" formatCode="#,##0_);[Red]\(#,##0\)"/>
    <numFmt numFmtId="182" formatCode="\(#,##0.0\)\ "/>
  </numFmts>
  <fonts count="14" x14ac:knownFonts="1">
    <font>
      <sz val="11"/>
      <name val="ＭＳ Ｐゴシック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6"/>
      <name val="ＭＳ 明朝"/>
      <family val="1"/>
      <charset val="128"/>
    </font>
    <font>
      <sz val="14"/>
      <name val="ＭＳ 明朝"/>
      <family val="1"/>
      <charset val="128"/>
    </font>
    <font>
      <sz val="9"/>
      <name val="ＭＳ Ｐ明朝"/>
      <family val="1"/>
      <charset val="128"/>
    </font>
    <font>
      <sz val="9"/>
      <color rgb="FFFF0000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color rgb="FF0070C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38" fontId="2" fillId="0" borderId="0" applyFont="0" applyFill="0" applyBorder="0" applyAlignment="0" applyProtection="0"/>
    <xf numFmtId="0" fontId="2" fillId="0" borderId="0"/>
  </cellStyleXfs>
  <cellXfs count="144">
    <xf numFmtId="0" fontId="0" fillId="0" borderId="0" xfId="0"/>
    <xf numFmtId="38" fontId="3" fillId="0" borderId="0" xfId="1" applyFont="1" applyAlignment="1">
      <alignment vertical="center"/>
    </xf>
    <xf numFmtId="0" fontId="3" fillId="0" borderId="0" xfId="1" applyNumberFormat="1" applyFont="1" applyAlignment="1">
      <alignment vertical="center"/>
    </xf>
    <xf numFmtId="49" fontId="4" fillId="0" borderId="0" xfId="1" applyNumberFormat="1" applyFont="1" applyAlignment="1">
      <alignment horizontal="center" vertical="center" wrapText="1"/>
    </xf>
    <xf numFmtId="49" fontId="4" fillId="0" borderId="0" xfId="1" applyNumberFormat="1" applyFont="1" applyAlignment="1">
      <alignment horizontal="center" vertical="center"/>
    </xf>
    <xf numFmtId="38" fontId="0" fillId="0" borderId="0" xfId="1" applyFont="1" applyAlignment="1">
      <alignment vertical="center"/>
    </xf>
    <xf numFmtId="38" fontId="5" fillId="0" borderId="0" xfId="1" applyFont="1" applyAlignment="1">
      <alignment horizontal="left" vertical="center"/>
    </xf>
    <xf numFmtId="38" fontId="6" fillId="0" borderId="0" xfId="1" applyFont="1" applyBorder="1" applyAlignment="1">
      <alignment vertical="center"/>
    </xf>
    <xf numFmtId="38" fontId="4" fillId="0" borderId="4" xfId="1" applyFont="1" applyBorder="1" applyAlignment="1">
      <alignment vertical="center"/>
    </xf>
    <xf numFmtId="38" fontId="4" fillId="0" borderId="4" xfId="1" applyFont="1" applyBorder="1" applyAlignment="1">
      <alignment horizontal="center" vertical="center"/>
    </xf>
    <xf numFmtId="38" fontId="4" fillId="0" borderId="5" xfId="1" applyFont="1" applyBorder="1" applyAlignment="1">
      <alignment vertical="center"/>
    </xf>
    <xf numFmtId="38" fontId="4" fillId="0" borderId="0" xfId="1" applyFont="1" applyAlignment="1">
      <alignment vertical="center"/>
    </xf>
    <xf numFmtId="38" fontId="4" fillId="0" borderId="4" xfId="1" applyFont="1" applyBorder="1" applyAlignment="1">
      <alignment horizontal="right" vertical="center"/>
    </xf>
    <xf numFmtId="0" fontId="3" fillId="0" borderId="0" xfId="1" applyNumberFormat="1" applyFont="1" applyBorder="1" applyAlignment="1">
      <alignment vertical="center"/>
    </xf>
    <xf numFmtId="0" fontId="4" fillId="0" borderId="4" xfId="1" applyNumberFormat="1" applyFont="1" applyBorder="1" applyAlignment="1">
      <alignment horizontal="right" vertical="center"/>
    </xf>
    <xf numFmtId="0" fontId="4" fillId="0" borderId="4" xfId="1" applyNumberFormat="1" applyFont="1" applyBorder="1" applyAlignment="1">
      <alignment horizontal="center" vertical="center"/>
    </xf>
    <xf numFmtId="0" fontId="4" fillId="0" borderId="5" xfId="1" applyNumberFormat="1" applyFont="1" applyBorder="1" applyAlignment="1">
      <alignment vertical="center"/>
    </xf>
    <xf numFmtId="0" fontId="4" fillId="0" borderId="0" xfId="1" applyNumberFormat="1" applyFont="1" applyAlignment="1">
      <alignment vertical="center"/>
    </xf>
    <xf numFmtId="0" fontId="0" fillId="0" borderId="0" xfId="1" applyNumberFormat="1" applyFont="1" applyAlignment="1">
      <alignment vertical="center"/>
    </xf>
    <xf numFmtId="38" fontId="3" fillId="0" borderId="0" xfId="1" applyFont="1" applyBorder="1" applyAlignment="1">
      <alignment vertical="center"/>
    </xf>
    <xf numFmtId="49" fontId="4" fillId="0" borderId="6" xfId="1" applyNumberFormat="1" applyFont="1" applyBorder="1" applyAlignment="1">
      <alignment horizontal="center" vertical="center" wrapText="1"/>
    </xf>
    <xf numFmtId="38" fontId="7" fillId="0" borderId="4" xfId="1" applyFont="1" applyBorder="1" applyAlignment="1">
      <alignment horizontal="right" vertical="center"/>
    </xf>
    <xf numFmtId="38" fontId="8" fillId="0" borderId="4" xfId="1" applyFont="1" applyBorder="1" applyAlignment="1">
      <alignment horizontal="right" vertical="center"/>
    </xf>
    <xf numFmtId="181" fontId="7" fillId="0" borderId="4" xfId="1" applyNumberFormat="1" applyFont="1" applyBorder="1" applyAlignment="1" applyProtection="1">
      <alignment vertical="center"/>
      <protection locked="0"/>
    </xf>
    <xf numFmtId="181" fontId="8" fillId="0" borderId="4" xfId="1" applyNumberFormat="1" applyFont="1" applyBorder="1" applyAlignment="1">
      <alignment vertical="center"/>
    </xf>
    <xf numFmtId="38" fontId="7" fillId="0" borderId="5" xfId="1" applyFont="1" applyBorder="1" applyAlignment="1">
      <alignment vertical="center"/>
    </xf>
    <xf numFmtId="178" fontId="7" fillId="0" borderId="4" xfId="0" applyNumberFormat="1" applyFont="1" applyBorder="1" applyAlignment="1">
      <alignment horizontal="right" vertical="center"/>
    </xf>
    <xf numFmtId="178" fontId="7" fillId="0" borderId="4" xfId="1" applyNumberFormat="1" applyFont="1" applyBorder="1" applyAlignment="1" applyProtection="1">
      <alignment vertical="center"/>
      <protection locked="0"/>
    </xf>
    <xf numFmtId="178" fontId="8" fillId="0" borderId="4" xfId="1" applyNumberFormat="1" applyFont="1" applyBorder="1" applyAlignment="1">
      <alignment vertical="center"/>
    </xf>
    <xf numFmtId="178" fontId="9" fillId="0" borderId="5" xfId="1" applyNumberFormat="1" applyFont="1" applyBorder="1" applyAlignment="1">
      <alignment vertical="center"/>
    </xf>
    <xf numFmtId="38" fontId="8" fillId="0" borderId="4" xfId="1" applyFont="1" applyBorder="1" applyAlignment="1">
      <alignment vertical="center"/>
    </xf>
    <xf numFmtId="181" fontId="8" fillId="0" borderId="4" xfId="1" applyNumberFormat="1" applyFont="1" applyBorder="1" applyAlignment="1">
      <alignment horizontal="right" vertical="center"/>
    </xf>
    <xf numFmtId="181" fontId="7" fillId="0" borderId="4" xfId="1" applyNumberFormat="1" applyFont="1" applyBorder="1" applyAlignment="1">
      <alignment vertical="center"/>
    </xf>
    <xf numFmtId="0" fontId="4" fillId="0" borderId="6" xfId="1" applyNumberFormat="1" applyFont="1" applyBorder="1" applyAlignment="1">
      <alignment horizontal="center" vertical="center" wrapText="1"/>
    </xf>
    <xf numFmtId="182" fontId="7" fillId="0" borderId="4" xfId="1" applyNumberFormat="1" applyFont="1" applyBorder="1" applyAlignment="1">
      <alignment horizontal="right" vertical="center"/>
    </xf>
    <xf numFmtId="182" fontId="8" fillId="0" borderId="4" xfId="1" applyNumberFormat="1" applyFont="1" applyBorder="1" applyAlignment="1">
      <alignment horizontal="right" vertical="center"/>
    </xf>
    <xf numFmtId="178" fontId="7" fillId="0" borderId="4" xfId="1" applyNumberFormat="1" applyFont="1" applyBorder="1" applyAlignment="1">
      <alignment vertical="center"/>
    </xf>
    <xf numFmtId="38" fontId="5" fillId="0" borderId="0" xfId="1" applyFont="1" applyAlignment="1">
      <alignment vertical="center"/>
    </xf>
    <xf numFmtId="38" fontId="6" fillId="0" borderId="0" xfId="1" applyFont="1" applyAlignment="1">
      <alignment vertical="center"/>
    </xf>
    <xf numFmtId="179" fontId="7" fillId="0" borderId="4" xfId="1" applyNumberFormat="1" applyFont="1" applyBorder="1" applyAlignment="1" applyProtection="1">
      <alignment horizontal="right" vertical="center"/>
      <protection locked="0"/>
    </xf>
    <xf numFmtId="179" fontId="7" fillId="0" borderId="4" xfId="1" applyNumberFormat="1" applyFont="1" applyBorder="1" applyAlignment="1" applyProtection="1">
      <alignment vertical="center"/>
      <protection locked="0"/>
    </xf>
    <xf numFmtId="179" fontId="8" fillId="0" borderId="4" xfId="1" applyNumberFormat="1" applyFont="1" applyBorder="1" applyAlignment="1" applyProtection="1">
      <alignment vertical="center"/>
      <protection locked="0"/>
    </xf>
    <xf numFmtId="38" fontId="3" fillId="0" borderId="4" xfId="1" applyFont="1" applyBorder="1" applyAlignment="1">
      <alignment horizontal="center" vertical="center"/>
    </xf>
    <xf numFmtId="38" fontId="3" fillId="0" borderId="5" xfId="1" applyFont="1" applyBorder="1" applyAlignment="1">
      <alignment vertical="center"/>
    </xf>
    <xf numFmtId="38" fontId="3" fillId="0" borderId="4" xfId="1" applyFont="1" applyBorder="1" applyAlignment="1">
      <alignment vertical="center"/>
    </xf>
    <xf numFmtId="38" fontId="10" fillId="0" borderId="4" xfId="1" applyFont="1" applyBorder="1" applyAlignment="1">
      <alignment vertical="center"/>
    </xf>
    <xf numFmtId="176" fontId="11" fillId="0" borderId="0" xfId="1" applyNumberFormat="1" applyFont="1" applyAlignment="1">
      <alignment vertical="center"/>
    </xf>
    <xf numFmtId="38" fontId="11" fillId="0" borderId="0" xfId="1" applyFont="1" applyAlignment="1">
      <alignment vertical="center"/>
    </xf>
    <xf numFmtId="178" fontId="0" fillId="0" borderId="0" xfId="1" applyNumberFormat="1" applyFont="1" applyAlignment="1">
      <alignment vertical="center"/>
    </xf>
    <xf numFmtId="38" fontId="6" fillId="0" borderId="11" xfId="1" applyFont="1" applyFill="1" applyBorder="1" applyAlignment="1">
      <alignment vertical="center"/>
    </xf>
    <xf numFmtId="38" fontId="4" fillId="0" borderId="14" xfId="1" applyFont="1" applyFill="1" applyBorder="1" applyAlignment="1">
      <alignment horizontal="center" vertical="center"/>
    </xf>
    <xf numFmtId="38" fontId="4" fillId="0" borderId="0" xfId="1" applyFont="1" applyFill="1" applyBorder="1" applyAlignment="1">
      <alignment horizontal="center" vertical="center"/>
    </xf>
    <xf numFmtId="38" fontId="4" fillId="0" borderId="11" xfId="1" applyFont="1" applyFill="1" applyBorder="1" applyAlignment="1">
      <alignment horizontal="center" vertical="center"/>
    </xf>
    <xf numFmtId="38" fontId="10" fillId="0" borderId="14" xfId="1" applyFont="1" applyFill="1" applyBorder="1" applyAlignment="1">
      <alignment horizontal="right" vertical="center"/>
    </xf>
    <xf numFmtId="38" fontId="4" fillId="0" borderId="0" xfId="1" applyFont="1" applyFill="1" applyBorder="1" applyAlignment="1">
      <alignment horizontal="distributed" vertical="center"/>
    </xf>
    <xf numFmtId="38" fontId="11" fillId="0" borderId="0" xfId="1" applyFont="1" applyFill="1" applyBorder="1" applyAlignment="1">
      <alignment horizontal="center" vertical="center" shrinkToFit="1"/>
    </xf>
    <xf numFmtId="38" fontId="11" fillId="0" borderId="0" xfId="1" applyFont="1" applyFill="1" applyBorder="1" applyAlignment="1">
      <alignment horizontal="center" vertical="center"/>
    </xf>
    <xf numFmtId="38" fontId="9" fillId="0" borderId="11" xfId="1" applyFont="1" applyFill="1" applyBorder="1" applyAlignment="1">
      <alignment horizontal="distributed" vertical="center"/>
    </xf>
    <xf numFmtId="38" fontId="4" fillId="0" borderId="15" xfId="1" applyFont="1" applyFill="1" applyBorder="1" applyAlignment="1">
      <alignment horizontal="center" vertical="center"/>
    </xf>
    <xf numFmtId="38" fontId="4" fillId="0" borderId="10" xfId="1" applyFont="1" applyFill="1" applyBorder="1" applyAlignment="1">
      <alignment horizontal="center" vertical="center"/>
    </xf>
    <xf numFmtId="38" fontId="4" fillId="0" borderId="16" xfId="1" applyFont="1" applyFill="1" applyBorder="1" applyAlignment="1">
      <alignment horizontal="center" vertical="center"/>
    </xf>
    <xf numFmtId="38" fontId="10" fillId="0" borderId="15" xfId="1" applyFont="1" applyFill="1" applyBorder="1" applyAlignment="1">
      <alignment horizontal="right" vertical="center"/>
    </xf>
    <xf numFmtId="38" fontId="10" fillId="0" borderId="10" xfId="1" applyFont="1" applyFill="1" applyBorder="1" applyAlignment="1">
      <alignment vertical="center"/>
    </xf>
    <xf numFmtId="38" fontId="11" fillId="0" borderId="10" xfId="1" applyFont="1" applyFill="1" applyBorder="1" applyAlignment="1">
      <alignment horizontal="distributed" vertical="center"/>
    </xf>
    <xf numFmtId="38" fontId="11" fillId="0" borderId="10" xfId="1" applyFont="1" applyFill="1" applyBorder="1" applyAlignment="1">
      <alignment vertical="center"/>
    </xf>
    <xf numFmtId="38" fontId="10" fillId="0" borderId="16" xfId="1" applyFont="1" applyFill="1" applyBorder="1" applyAlignment="1">
      <alignment vertical="center"/>
    </xf>
    <xf numFmtId="38" fontId="7" fillId="0" borderId="17" xfId="1" applyFont="1" applyFill="1" applyBorder="1" applyAlignment="1">
      <alignment horizontal="center" vertical="center"/>
    </xf>
    <xf numFmtId="38" fontId="7" fillId="0" borderId="4" xfId="1" applyFont="1" applyFill="1" applyBorder="1" applyAlignment="1">
      <alignment horizontal="center" vertical="center"/>
    </xf>
    <xf numFmtId="49" fontId="11" fillId="0" borderId="4" xfId="1" applyNumberFormat="1" applyFont="1" applyFill="1" applyBorder="1" applyAlignment="1">
      <alignment horizontal="center" vertical="center"/>
    </xf>
    <xf numFmtId="38" fontId="11" fillId="0" borderId="4" xfId="1" applyFont="1" applyFill="1" applyBorder="1" applyAlignment="1">
      <alignment horizontal="center" vertical="center"/>
    </xf>
    <xf numFmtId="38" fontId="7" fillId="0" borderId="17" xfId="1" applyFont="1" applyFill="1" applyBorder="1" applyAlignment="1">
      <alignment horizontal="right" vertical="center"/>
    </xf>
    <xf numFmtId="180" fontId="7" fillId="0" borderId="5" xfId="1" applyNumberFormat="1" applyFont="1" applyFill="1" applyBorder="1" applyAlignment="1">
      <alignment vertical="center"/>
    </xf>
    <xf numFmtId="38" fontId="4" fillId="0" borderId="6" xfId="1" applyFont="1" applyFill="1" applyBorder="1" applyAlignment="1">
      <alignment horizontal="center" vertical="center" wrapText="1" shrinkToFit="1"/>
    </xf>
    <xf numFmtId="177" fontId="7" fillId="0" borderId="4" xfId="1" applyNumberFormat="1" applyFont="1" applyFill="1" applyBorder="1" applyAlignment="1">
      <alignment vertical="center"/>
    </xf>
    <xf numFmtId="177" fontId="12" fillId="0" borderId="4" xfId="1" applyNumberFormat="1" applyFont="1" applyFill="1" applyBorder="1" applyAlignment="1">
      <alignment vertical="center"/>
    </xf>
    <xf numFmtId="177" fontId="7" fillId="0" borderId="5" xfId="1" applyNumberFormat="1" applyFont="1" applyFill="1" applyBorder="1" applyAlignment="1">
      <alignment vertical="center"/>
    </xf>
    <xf numFmtId="38" fontId="6" fillId="0" borderId="0" xfId="1" applyFont="1" applyFill="1" applyBorder="1" applyAlignment="1">
      <alignment horizontal="center" vertical="center"/>
    </xf>
    <xf numFmtId="38" fontId="6" fillId="0" borderId="11" xfId="1" applyFont="1" applyFill="1" applyBorder="1" applyAlignment="1">
      <alignment horizontal="center" vertical="center"/>
    </xf>
    <xf numFmtId="38" fontId="4" fillId="0" borderId="0" xfId="1" applyFont="1" applyFill="1" applyAlignment="1">
      <alignment horizontal="center" vertical="center"/>
    </xf>
    <xf numFmtId="38" fontId="10" fillId="0" borderId="0" xfId="1" applyFont="1" applyFill="1" applyAlignment="1">
      <alignment vertical="center"/>
    </xf>
    <xf numFmtId="38" fontId="12" fillId="0" borderId="0" xfId="1" applyFont="1" applyFill="1" applyAlignment="1">
      <alignment vertical="center"/>
    </xf>
    <xf numFmtId="38" fontId="10" fillId="0" borderId="0" xfId="1" applyFont="1" applyFill="1" applyBorder="1" applyAlignment="1">
      <alignment vertical="center"/>
    </xf>
    <xf numFmtId="38" fontId="10" fillId="0" borderId="0" xfId="1" applyFont="1" applyFill="1" applyAlignment="1">
      <alignment vertical="center" shrinkToFit="1"/>
    </xf>
    <xf numFmtId="38" fontId="11" fillId="0" borderId="0" xfId="1" applyFont="1" applyFill="1" applyAlignment="1">
      <alignment vertical="center" shrinkToFit="1"/>
    </xf>
    <xf numFmtId="0" fontId="4" fillId="0" borderId="6" xfId="1" applyNumberFormat="1" applyFont="1" applyBorder="1" applyAlignment="1">
      <alignment horizontal="center" vertical="center" wrapText="1"/>
    </xf>
    <xf numFmtId="49" fontId="4" fillId="0" borderId="6" xfId="1" applyNumberFormat="1" applyFont="1" applyBorder="1" applyAlignment="1">
      <alignment horizontal="center" vertical="center" wrapText="1"/>
    </xf>
    <xf numFmtId="38" fontId="7" fillId="0" borderId="5" xfId="1" applyFont="1" applyBorder="1" applyAlignment="1">
      <alignment horizontal="center" vertical="center"/>
    </xf>
    <xf numFmtId="181" fontId="7" fillId="0" borderId="4" xfId="1" applyNumberFormat="1" applyFont="1" applyBorder="1" applyAlignment="1">
      <alignment vertical="center"/>
    </xf>
    <xf numFmtId="181" fontId="13" fillId="0" borderId="4" xfId="1" applyNumberFormat="1" applyFont="1" applyBorder="1" applyAlignment="1">
      <alignment vertical="center"/>
    </xf>
    <xf numFmtId="0" fontId="4" fillId="0" borderId="12" xfId="2" applyFont="1" applyFill="1" applyBorder="1" applyAlignment="1">
      <alignment horizontal="center" vertical="center"/>
    </xf>
    <xf numFmtId="0" fontId="4" fillId="0" borderId="0" xfId="2" applyFont="1" applyFill="1" applyAlignment="1">
      <alignment horizontal="center" vertical="center"/>
    </xf>
    <xf numFmtId="0" fontId="4" fillId="0" borderId="8" xfId="2" applyFont="1" applyFill="1" applyBorder="1" applyAlignment="1">
      <alignment horizontal="center" vertical="center"/>
    </xf>
    <xf numFmtId="0" fontId="4" fillId="0" borderId="13" xfId="2" applyFont="1" applyFill="1" applyBorder="1" applyAlignment="1">
      <alignment horizontal="center" vertical="center"/>
    </xf>
    <xf numFmtId="0" fontId="4" fillId="0" borderId="6" xfId="2" applyFont="1" applyBorder="1" applyAlignment="1">
      <alignment horizontal="center" vertical="center" shrinkToFit="1"/>
    </xf>
    <xf numFmtId="0" fontId="2" fillId="0" borderId="12" xfId="2" applyFill="1" applyBorder="1" applyAlignment="1">
      <alignment vertical="center"/>
    </xf>
    <xf numFmtId="0" fontId="2" fillId="0" borderId="8" xfId="2" applyFill="1" applyBorder="1" applyAlignment="1">
      <alignment vertical="center"/>
    </xf>
    <xf numFmtId="0" fontId="11" fillId="0" borderId="8" xfId="2" applyFont="1" applyFill="1" applyBorder="1" applyAlignment="1">
      <alignment vertical="center"/>
    </xf>
    <xf numFmtId="0" fontId="11" fillId="0" borderId="0" xfId="2" applyFont="1" applyFill="1" applyAlignment="1">
      <alignment vertical="center"/>
    </xf>
    <xf numFmtId="0" fontId="2" fillId="0" borderId="10" xfId="2" applyBorder="1" applyAlignment="1">
      <alignment vertical="center"/>
    </xf>
    <xf numFmtId="0" fontId="7" fillId="0" borderId="4" xfId="2" applyFont="1" applyFill="1" applyBorder="1" applyAlignment="1">
      <alignment horizontal="center" vertical="center"/>
    </xf>
    <xf numFmtId="0" fontId="2" fillId="0" borderId="0" xfId="2" applyFill="1" applyAlignment="1">
      <alignment vertical="center" shrinkToFit="1"/>
    </xf>
    <xf numFmtId="0" fontId="2" fillId="0" borderId="13" xfId="2" applyFill="1" applyBorder="1" applyAlignment="1">
      <alignment vertical="center"/>
    </xf>
    <xf numFmtId="0" fontId="2" fillId="0" borderId="0" xfId="2" applyFill="1" applyAlignment="1">
      <alignment horizontal="center" vertical="center"/>
    </xf>
    <xf numFmtId="181" fontId="7" fillId="0" borderId="4" xfId="1" applyNumberFormat="1" applyFont="1" applyBorder="1" applyAlignment="1">
      <alignment vertical="center"/>
    </xf>
    <xf numFmtId="0" fontId="2" fillId="0" borderId="8" xfId="2" applyFont="1" applyFill="1" applyBorder="1" applyAlignment="1">
      <alignment vertical="center"/>
    </xf>
    <xf numFmtId="0" fontId="2" fillId="0" borderId="0" xfId="1" applyNumberFormat="1" applyFont="1" applyAlignment="1">
      <alignment vertical="center"/>
    </xf>
    <xf numFmtId="181" fontId="12" fillId="0" borderId="4" xfId="1" applyNumberFormat="1" applyFont="1" applyFill="1" applyBorder="1" applyAlignment="1">
      <alignment vertical="center"/>
    </xf>
    <xf numFmtId="181" fontId="12" fillId="0" borderId="4" xfId="1" applyNumberFormat="1" applyFont="1" applyFill="1" applyBorder="1" applyAlignment="1" applyProtection="1">
      <alignment vertical="center"/>
      <protection locked="0"/>
    </xf>
    <xf numFmtId="181" fontId="7" fillId="0" borderId="4" xfId="1" applyNumberFormat="1" applyFont="1" applyBorder="1" applyAlignment="1">
      <alignment vertical="center"/>
    </xf>
    <xf numFmtId="181" fontId="8" fillId="0" borderId="4" xfId="1" applyNumberFormat="1" applyFont="1" applyBorder="1" applyAlignment="1">
      <alignment vertical="center"/>
    </xf>
    <xf numFmtId="181" fontId="7" fillId="0" borderId="4" xfId="1" applyNumberFormat="1" applyFont="1" applyBorder="1" applyAlignment="1">
      <alignment vertical="center"/>
    </xf>
    <xf numFmtId="38" fontId="4" fillId="0" borderId="0" xfId="1" applyFont="1" applyFill="1" applyAlignment="1">
      <alignment vertical="center"/>
    </xf>
    <xf numFmtId="181" fontId="7" fillId="0" borderId="8" xfId="1" applyNumberFormat="1" applyFont="1" applyBorder="1" applyAlignment="1">
      <alignment vertical="center"/>
    </xf>
    <xf numFmtId="181" fontId="7" fillId="0" borderId="10" xfId="1" applyNumberFormat="1" applyFont="1" applyBorder="1" applyAlignment="1">
      <alignment vertical="center"/>
    </xf>
    <xf numFmtId="38" fontId="7" fillId="0" borderId="4" xfId="1" applyFont="1" applyBorder="1" applyAlignment="1">
      <alignment horizontal="right" vertical="center"/>
    </xf>
    <xf numFmtId="38" fontId="8" fillId="0" borderId="4" xfId="1" applyFont="1" applyBorder="1" applyAlignment="1">
      <alignment horizontal="center" vertical="center"/>
    </xf>
    <xf numFmtId="181" fontId="8" fillId="0" borderId="4" xfId="1" applyNumberFormat="1" applyFont="1" applyBorder="1" applyAlignment="1">
      <alignment vertical="center"/>
    </xf>
    <xf numFmtId="181" fontId="7" fillId="0" borderId="4" xfId="1" applyNumberFormat="1" applyFont="1" applyBorder="1" applyAlignment="1">
      <alignment vertical="center"/>
    </xf>
    <xf numFmtId="0" fontId="0" fillId="0" borderId="10" xfId="0" applyBorder="1" applyAlignment="1">
      <alignment vertical="center"/>
    </xf>
    <xf numFmtId="38" fontId="7" fillId="0" borderId="5" xfId="1" applyFont="1" applyBorder="1" applyAlignment="1">
      <alignment horizontal="center" vertical="center"/>
    </xf>
    <xf numFmtId="49" fontId="4" fillId="0" borderId="6" xfId="1" applyNumberFormat="1" applyFont="1" applyBorder="1" applyAlignment="1">
      <alignment horizontal="center" vertical="center"/>
    </xf>
    <xf numFmtId="49" fontId="4" fillId="0" borderId="1" xfId="1" applyNumberFormat="1" applyFont="1" applyBorder="1" applyAlignment="1">
      <alignment horizontal="left" vertical="center" wrapText="1"/>
    </xf>
    <xf numFmtId="49" fontId="4" fillId="0" borderId="2" xfId="1" applyNumberFormat="1" applyFont="1" applyBorder="1" applyAlignment="1">
      <alignment horizontal="left" vertical="center" wrapText="1"/>
    </xf>
    <xf numFmtId="49" fontId="4" fillId="0" borderId="3" xfId="1" applyNumberFormat="1" applyFont="1" applyBorder="1" applyAlignment="1">
      <alignment horizontal="left" vertical="center" wrapText="1"/>
    </xf>
    <xf numFmtId="0" fontId="4" fillId="0" borderId="6" xfId="1" applyNumberFormat="1" applyFont="1" applyBorder="1" applyAlignment="1">
      <alignment horizontal="center" vertical="center" textRotation="255" wrapText="1"/>
    </xf>
    <xf numFmtId="49" fontId="4" fillId="0" borderId="3" xfId="1" applyNumberFormat="1" applyFont="1" applyBorder="1" applyAlignment="1">
      <alignment horizontal="left" vertical="center"/>
    </xf>
    <xf numFmtId="0" fontId="4" fillId="0" borderId="6" xfId="1" applyNumberFormat="1" applyFont="1" applyBorder="1" applyAlignment="1">
      <alignment horizontal="center" vertical="center" textRotation="255"/>
    </xf>
    <xf numFmtId="49" fontId="4" fillId="0" borderId="6" xfId="1" applyNumberFormat="1" applyFont="1" applyBorder="1" applyAlignment="1">
      <alignment horizontal="center" vertical="center" wrapText="1"/>
    </xf>
    <xf numFmtId="49" fontId="4" fillId="0" borderId="6" xfId="1" applyNumberFormat="1" applyFont="1" applyBorder="1" applyAlignment="1">
      <alignment horizontal="center" vertical="center" textRotation="255"/>
    </xf>
    <xf numFmtId="49" fontId="4" fillId="0" borderId="6" xfId="1" applyNumberFormat="1" applyFont="1" applyBorder="1" applyAlignment="1">
      <alignment horizontal="center" vertical="center" textRotation="255" wrapText="1"/>
    </xf>
    <xf numFmtId="0" fontId="4" fillId="0" borderId="6" xfId="1" applyNumberFormat="1" applyFont="1" applyBorder="1" applyAlignment="1">
      <alignment horizontal="center" vertical="center" wrapText="1"/>
    </xf>
    <xf numFmtId="49" fontId="4" fillId="0" borderId="7" xfId="1" applyNumberFormat="1" applyFont="1" applyBorder="1" applyAlignment="1">
      <alignment horizontal="center" vertical="center" wrapText="1"/>
    </xf>
    <xf numFmtId="49" fontId="4" fillId="0" borderId="9" xfId="1" applyNumberFormat="1" applyFont="1" applyBorder="1" applyAlignment="1">
      <alignment horizontal="center" vertical="center" wrapText="1"/>
    </xf>
    <xf numFmtId="38" fontId="4" fillId="0" borderId="6" xfId="1" applyFont="1" applyFill="1" applyBorder="1" applyAlignment="1">
      <alignment horizontal="center" vertical="center" textRotation="255"/>
    </xf>
    <xf numFmtId="38" fontId="4" fillId="0" borderId="6" xfId="1" applyFont="1" applyFill="1" applyBorder="1" applyAlignment="1">
      <alignment horizontal="center" vertical="center"/>
    </xf>
    <xf numFmtId="38" fontId="4" fillId="0" borderId="6" xfId="1" applyFont="1" applyFill="1" applyBorder="1" applyAlignment="1">
      <alignment horizontal="center" vertical="center" wrapText="1"/>
    </xf>
    <xf numFmtId="38" fontId="4" fillId="0" borderId="0" xfId="1" applyFont="1" applyFill="1" applyBorder="1" applyAlignment="1">
      <alignment horizontal="distributed" vertical="center" indent="2"/>
    </xf>
    <xf numFmtId="0" fontId="2" fillId="0" borderId="0" xfId="2" applyAlignment="1">
      <alignment horizontal="distributed" vertical="center" indent="2"/>
    </xf>
    <xf numFmtId="0" fontId="4" fillId="0" borderId="0" xfId="2" applyFont="1" applyFill="1" applyBorder="1" applyAlignment="1">
      <alignment horizontal="center" vertical="center"/>
    </xf>
    <xf numFmtId="0" fontId="2" fillId="0" borderId="0" xfId="2" applyFill="1" applyAlignment="1">
      <alignment horizontal="center" vertical="center"/>
    </xf>
    <xf numFmtId="38" fontId="4" fillId="0" borderId="12" xfId="1" applyFont="1" applyFill="1" applyBorder="1" applyAlignment="1">
      <alignment horizontal="center" vertical="center" shrinkToFit="1"/>
    </xf>
    <xf numFmtId="0" fontId="2" fillId="0" borderId="15" xfId="2" applyBorder="1" applyAlignment="1">
      <alignment horizontal="center" vertical="center" shrinkToFit="1"/>
    </xf>
    <xf numFmtId="0" fontId="2" fillId="0" borderId="8" xfId="2" applyBorder="1" applyAlignment="1">
      <alignment horizontal="center" vertical="center" shrinkToFit="1"/>
    </xf>
    <xf numFmtId="0" fontId="2" fillId="0" borderId="10" xfId="2" applyBorder="1" applyAlignment="1">
      <alignment horizontal="center" vertical="center" shrinkToFit="1"/>
    </xf>
  </cellXfs>
  <cellStyles count="3">
    <cellStyle name="桁区切り" xfId="1" builtinId="6"/>
    <cellStyle name="標準" xfId="0" builtinId="0"/>
    <cellStyle name="標準 2" xfId="2" xr:uid="{00000000-0005-0000-0000-000002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56"/>
  <sheetViews>
    <sheetView tabSelected="1" view="pageBreakPreview" zoomScaleSheetLayoutView="100" workbookViewId="0">
      <selection activeCell="G47" sqref="G47"/>
    </sheetView>
  </sheetViews>
  <sheetFormatPr defaultRowHeight="13.5" x14ac:dyDescent="0.15"/>
  <cols>
    <col min="1" max="1" width="12.5" style="1" customWidth="1"/>
    <col min="2" max="2" width="3.125" style="2" customWidth="1"/>
    <col min="3" max="10" width="15.625" style="1" customWidth="1"/>
    <col min="11" max="11" width="3.125" style="1" customWidth="1"/>
    <col min="12" max="12" width="13.125" style="1" customWidth="1"/>
    <col min="13" max="13" width="11.625" style="1" customWidth="1"/>
    <col min="14" max="14" width="15.625" style="1" customWidth="1"/>
    <col min="15" max="15" width="3.125" style="1" customWidth="1"/>
    <col min="16" max="16" width="6.75" style="1" customWidth="1"/>
    <col min="17" max="17" width="14.625" style="1" customWidth="1"/>
    <col min="18" max="18" width="10.625" style="1" customWidth="1"/>
    <col min="19" max="19" width="9" style="1" customWidth="1"/>
    <col min="20" max="20" width="9.125" style="1" bestFit="1" customWidth="1"/>
    <col min="21" max="21" width="10.5" style="1" bestFit="1" customWidth="1"/>
    <col min="22" max="22" width="9" style="1" customWidth="1"/>
    <col min="23" max="16384" width="9" style="1"/>
  </cols>
  <sheetData>
    <row r="1" spans="1:20" ht="19.5" customHeight="1" x14ac:dyDescent="0.15">
      <c r="A1" s="6" t="s">
        <v>89</v>
      </c>
      <c r="H1" s="37"/>
      <c r="I1" s="37"/>
      <c r="J1" s="37"/>
      <c r="K1" s="37"/>
      <c r="L1" s="38"/>
      <c r="M1" s="38"/>
      <c r="N1" s="38"/>
    </row>
    <row r="2" spans="1:20" ht="19.5" customHeight="1" x14ac:dyDescent="0.15">
      <c r="I2" s="38"/>
      <c r="J2" s="38"/>
      <c r="K2" s="38"/>
      <c r="L2" s="38"/>
      <c r="M2" s="38"/>
      <c r="N2" s="38"/>
    </row>
    <row r="3" spans="1:20" ht="19.5" customHeight="1" x14ac:dyDescent="0.15">
      <c r="A3" s="7" t="s">
        <v>82</v>
      </c>
      <c r="B3" s="13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</row>
    <row r="4" spans="1:20" s="3" customFormat="1" ht="13.5" customHeight="1" x14ac:dyDescent="0.15">
      <c r="A4" s="121" t="s">
        <v>73</v>
      </c>
      <c r="B4" s="124" t="s">
        <v>27</v>
      </c>
      <c r="C4" s="127" t="s">
        <v>0</v>
      </c>
      <c r="D4" s="127"/>
      <c r="E4" s="127"/>
      <c r="F4" s="127"/>
      <c r="G4" s="127"/>
      <c r="H4" s="127" t="s">
        <v>26</v>
      </c>
      <c r="I4" s="127"/>
      <c r="J4" s="127"/>
      <c r="K4" s="127"/>
      <c r="L4" s="127"/>
      <c r="M4" s="127"/>
      <c r="N4" s="127"/>
      <c r="O4" s="129" t="s">
        <v>27</v>
      </c>
    </row>
    <row r="5" spans="1:20" s="3" customFormat="1" ht="13.5" customHeight="1" x14ac:dyDescent="0.15">
      <c r="A5" s="122"/>
      <c r="B5" s="124"/>
      <c r="C5" s="127" t="s">
        <v>1</v>
      </c>
      <c r="D5" s="127"/>
      <c r="E5" s="127"/>
      <c r="F5" s="130" t="s">
        <v>51</v>
      </c>
      <c r="G5" s="127" t="s">
        <v>21</v>
      </c>
      <c r="H5" s="127" t="s">
        <v>64</v>
      </c>
      <c r="I5" s="127"/>
      <c r="J5" s="127"/>
      <c r="K5" s="127"/>
      <c r="L5" s="127"/>
      <c r="M5" s="130" t="s">
        <v>46</v>
      </c>
      <c r="N5" s="127" t="s">
        <v>21</v>
      </c>
      <c r="O5" s="129"/>
    </row>
    <row r="6" spans="1:20" s="3" customFormat="1" ht="27" customHeight="1" x14ac:dyDescent="0.15">
      <c r="A6" s="123"/>
      <c r="B6" s="124"/>
      <c r="C6" s="20" t="s">
        <v>5</v>
      </c>
      <c r="D6" s="20" t="s">
        <v>6</v>
      </c>
      <c r="E6" s="20" t="s">
        <v>20</v>
      </c>
      <c r="F6" s="130"/>
      <c r="G6" s="127"/>
      <c r="H6" s="20" t="s">
        <v>22</v>
      </c>
      <c r="I6" s="20" t="s">
        <v>24</v>
      </c>
      <c r="J6" s="20" t="s">
        <v>23</v>
      </c>
      <c r="K6" s="131" t="s">
        <v>71</v>
      </c>
      <c r="L6" s="132"/>
      <c r="M6" s="130"/>
      <c r="N6" s="127"/>
      <c r="O6" s="129"/>
    </row>
    <row r="7" spans="1:20" ht="13.5" customHeight="1" x14ac:dyDescent="0.15">
      <c r="A7" s="8"/>
      <c r="B7" s="14"/>
      <c r="C7" s="21" t="s">
        <v>13</v>
      </c>
      <c r="D7" s="21" t="s">
        <v>13</v>
      </c>
      <c r="E7" s="21" t="s">
        <v>13</v>
      </c>
      <c r="F7" s="21" t="s">
        <v>13</v>
      </c>
      <c r="G7" s="21" t="s">
        <v>13</v>
      </c>
      <c r="H7" s="21" t="s">
        <v>10</v>
      </c>
      <c r="I7" s="21" t="s">
        <v>10</v>
      </c>
      <c r="J7" s="21" t="s">
        <v>10</v>
      </c>
      <c r="K7" s="114" t="s">
        <v>10</v>
      </c>
      <c r="L7" s="114"/>
      <c r="M7" s="21" t="s">
        <v>10</v>
      </c>
      <c r="N7" s="21" t="s">
        <v>10</v>
      </c>
      <c r="O7" s="44"/>
      <c r="Q7" s="5"/>
      <c r="R7" s="5"/>
    </row>
    <row r="8" spans="1:20" ht="13.5" customHeight="1" x14ac:dyDescent="0.15">
      <c r="A8" s="8"/>
      <c r="B8" s="14"/>
      <c r="C8" s="22"/>
      <c r="D8" s="30"/>
      <c r="E8" s="30"/>
      <c r="F8" s="30"/>
      <c r="G8" s="34"/>
      <c r="H8" s="30"/>
      <c r="I8" s="30"/>
      <c r="J8" s="35"/>
      <c r="K8" s="115"/>
      <c r="L8" s="115"/>
      <c r="M8" s="22"/>
      <c r="N8" s="34"/>
      <c r="O8" s="45"/>
      <c r="Q8" s="46"/>
      <c r="R8" s="46"/>
      <c r="T8" s="47"/>
    </row>
    <row r="9" spans="1:20" ht="13.5" customHeight="1" x14ac:dyDescent="0.15">
      <c r="A9" s="9" t="s">
        <v>85</v>
      </c>
      <c r="B9" s="15">
        <v>1</v>
      </c>
      <c r="C9" s="23">
        <v>1082049100</v>
      </c>
      <c r="D9" s="23">
        <v>23740897377</v>
      </c>
      <c r="E9" s="32">
        <f>C9+D9</f>
        <v>24822946477</v>
      </c>
      <c r="F9" s="23">
        <v>184417640</v>
      </c>
      <c r="G9" s="32">
        <f>E9+F9</f>
        <v>25007364117</v>
      </c>
      <c r="H9" s="87">
        <v>62426</v>
      </c>
      <c r="I9" s="39">
        <v>0</v>
      </c>
      <c r="J9" s="87">
        <v>408217</v>
      </c>
      <c r="K9" s="117">
        <f>H9+J9</f>
        <v>470643</v>
      </c>
      <c r="L9" s="117"/>
      <c r="M9" s="87">
        <v>2093</v>
      </c>
      <c r="N9" s="32">
        <f>K9+M9</f>
        <v>472736</v>
      </c>
      <c r="O9" s="15">
        <v>1</v>
      </c>
      <c r="Q9" s="47"/>
      <c r="R9" s="47"/>
      <c r="T9" s="47"/>
    </row>
    <row r="10" spans="1:20" ht="13.5" customHeight="1" x14ac:dyDescent="0.15">
      <c r="A10" s="9"/>
      <c r="B10" s="15"/>
      <c r="C10" s="23"/>
      <c r="D10" s="23"/>
      <c r="E10" s="32"/>
      <c r="F10" s="23"/>
      <c r="G10" s="32"/>
      <c r="H10" s="32"/>
      <c r="I10" s="40"/>
      <c r="J10" s="32"/>
      <c r="K10" s="112"/>
      <c r="L10" s="118"/>
      <c r="M10" s="32"/>
      <c r="N10" s="32"/>
      <c r="O10" s="15"/>
      <c r="Q10" s="47"/>
      <c r="R10" s="47"/>
      <c r="T10" s="47"/>
    </row>
    <row r="11" spans="1:20" ht="13.5" customHeight="1" x14ac:dyDescent="0.15">
      <c r="A11" s="9"/>
      <c r="B11" s="15"/>
      <c r="C11" s="24"/>
      <c r="D11" s="31"/>
      <c r="E11" s="24"/>
      <c r="F11" s="24"/>
      <c r="G11" s="35"/>
      <c r="H11" s="24"/>
      <c r="I11" s="41"/>
      <c r="J11" s="24"/>
      <c r="K11" s="116"/>
      <c r="L11" s="116"/>
      <c r="M11" s="24"/>
      <c r="N11" s="35"/>
      <c r="O11" s="15"/>
      <c r="Q11" s="47"/>
      <c r="R11" s="47"/>
      <c r="T11" s="47"/>
    </row>
    <row r="12" spans="1:20" ht="13.5" customHeight="1" x14ac:dyDescent="0.15">
      <c r="A12" s="9" t="s">
        <v>86</v>
      </c>
      <c r="B12" s="15">
        <v>2</v>
      </c>
      <c r="C12" s="23">
        <v>1087745500</v>
      </c>
      <c r="D12" s="23">
        <v>24060858729</v>
      </c>
      <c r="E12" s="32">
        <f>C12+D12</f>
        <v>25148604229</v>
      </c>
      <c r="F12" s="23">
        <v>221372778</v>
      </c>
      <c r="G12" s="32">
        <f>E12+F12</f>
        <v>25369977007</v>
      </c>
      <c r="H12" s="87">
        <v>61205</v>
      </c>
      <c r="I12" s="40">
        <v>1</v>
      </c>
      <c r="J12" s="87">
        <v>411891</v>
      </c>
      <c r="K12" s="117">
        <f>H12+J12+I12</f>
        <v>473097</v>
      </c>
      <c r="L12" s="117"/>
      <c r="M12" s="87">
        <v>2150</v>
      </c>
      <c r="N12" s="32">
        <f>K12+M12</f>
        <v>475247</v>
      </c>
      <c r="O12" s="15">
        <v>2</v>
      </c>
      <c r="Q12" s="47"/>
      <c r="R12" s="47"/>
      <c r="T12" s="47"/>
    </row>
    <row r="13" spans="1:20" ht="13.5" customHeight="1" x14ac:dyDescent="0.15">
      <c r="A13" s="9"/>
      <c r="B13" s="15"/>
      <c r="C13" s="23"/>
      <c r="D13" s="23"/>
      <c r="E13" s="32"/>
      <c r="F13" s="23"/>
      <c r="G13" s="32"/>
      <c r="H13" s="32"/>
      <c r="I13" s="40"/>
      <c r="J13" s="32"/>
      <c r="K13" s="112"/>
      <c r="L13" s="118"/>
      <c r="M13" s="32"/>
      <c r="N13" s="32"/>
      <c r="O13" s="15"/>
      <c r="Q13" s="47"/>
      <c r="R13" s="47"/>
      <c r="T13" s="47"/>
    </row>
    <row r="14" spans="1:20" ht="13.5" customHeight="1" x14ac:dyDescent="0.15">
      <c r="A14" s="9"/>
      <c r="B14" s="15"/>
      <c r="C14" s="24"/>
      <c r="D14" s="31"/>
      <c r="E14" s="24"/>
      <c r="F14" s="24"/>
      <c r="G14" s="35"/>
      <c r="H14" s="24"/>
      <c r="I14" s="24"/>
      <c r="J14" s="24"/>
      <c r="K14" s="116"/>
      <c r="L14" s="116"/>
      <c r="M14" s="24"/>
      <c r="N14" s="35"/>
      <c r="O14" s="15"/>
      <c r="Q14" s="47"/>
      <c r="R14" s="47"/>
      <c r="T14" s="47"/>
    </row>
    <row r="15" spans="1:20" ht="13.5" customHeight="1" x14ac:dyDescent="0.15">
      <c r="A15" s="9" t="s">
        <v>87</v>
      </c>
      <c r="B15" s="15">
        <v>3</v>
      </c>
      <c r="C15" s="23">
        <v>1090949900</v>
      </c>
      <c r="D15" s="23">
        <v>24509214888</v>
      </c>
      <c r="E15" s="32">
        <f>C15+D15</f>
        <v>25600164788</v>
      </c>
      <c r="F15" s="23">
        <v>218565860</v>
      </c>
      <c r="G15" s="32">
        <f>E15+F15</f>
        <v>25818730648</v>
      </c>
      <c r="H15" s="87">
        <v>59710</v>
      </c>
      <c r="I15" s="39">
        <v>0</v>
      </c>
      <c r="J15" s="87">
        <v>414764</v>
      </c>
      <c r="K15" s="117">
        <f>H15+J15</f>
        <v>474474</v>
      </c>
      <c r="L15" s="117"/>
      <c r="M15" s="87">
        <v>2179</v>
      </c>
      <c r="N15" s="32">
        <f>K15+M15</f>
        <v>476653</v>
      </c>
      <c r="O15" s="15">
        <v>3</v>
      </c>
      <c r="Q15" s="47"/>
      <c r="R15" s="47"/>
      <c r="T15" s="47"/>
    </row>
    <row r="16" spans="1:20" ht="13.5" customHeight="1" x14ac:dyDescent="0.15">
      <c r="A16" s="9"/>
      <c r="B16" s="15"/>
      <c r="C16" s="23"/>
      <c r="D16" s="23"/>
      <c r="E16" s="32"/>
      <c r="F16" s="23"/>
      <c r="G16" s="32"/>
      <c r="H16" s="32"/>
      <c r="I16" s="40"/>
      <c r="J16" s="32"/>
      <c r="K16" s="112"/>
      <c r="L16" s="118"/>
      <c r="M16" s="32"/>
      <c r="N16" s="32"/>
      <c r="O16" s="15"/>
      <c r="Q16" s="47"/>
      <c r="R16" s="47"/>
      <c r="T16" s="47"/>
    </row>
    <row r="17" spans="1:20" ht="13.5" customHeight="1" x14ac:dyDescent="0.15">
      <c r="A17" s="9"/>
      <c r="B17" s="15"/>
      <c r="C17" s="24"/>
      <c r="D17" s="31"/>
      <c r="E17" s="24"/>
      <c r="F17" s="24"/>
      <c r="G17" s="34"/>
      <c r="H17" s="24"/>
      <c r="I17" s="24"/>
      <c r="J17" s="24"/>
      <c r="K17" s="116"/>
      <c r="L17" s="116"/>
      <c r="M17" s="24"/>
      <c r="N17" s="34"/>
      <c r="O17" s="15"/>
      <c r="Q17" s="47"/>
      <c r="R17" s="47"/>
      <c r="T17" s="47"/>
    </row>
    <row r="18" spans="1:20" ht="13.5" customHeight="1" x14ac:dyDescent="0.15">
      <c r="A18" s="9" t="s">
        <v>88</v>
      </c>
      <c r="B18" s="15">
        <v>4</v>
      </c>
      <c r="C18" s="23">
        <v>1088394480</v>
      </c>
      <c r="D18" s="23">
        <v>24475765292</v>
      </c>
      <c r="E18" s="103">
        <f>C18+D18</f>
        <v>25564159772</v>
      </c>
      <c r="F18" s="23">
        <v>187719600</v>
      </c>
      <c r="G18" s="103">
        <f>E18+F18</f>
        <v>25751879372</v>
      </c>
      <c r="H18" s="103">
        <v>59920</v>
      </c>
      <c r="I18" s="39">
        <v>0</v>
      </c>
      <c r="J18" s="103">
        <v>413458</v>
      </c>
      <c r="K18" s="117">
        <f>H18+J18</f>
        <v>473378</v>
      </c>
      <c r="L18" s="117"/>
      <c r="M18" s="103">
        <v>2046</v>
      </c>
      <c r="N18" s="103">
        <f>K18+M18</f>
        <v>475424</v>
      </c>
      <c r="O18" s="15">
        <v>4</v>
      </c>
      <c r="Q18" s="47"/>
      <c r="R18" s="47"/>
      <c r="T18" s="47"/>
    </row>
    <row r="19" spans="1:20" ht="13.5" customHeight="1" x14ac:dyDescent="0.15">
      <c r="A19" s="9"/>
      <c r="B19" s="15"/>
      <c r="C19" s="23"/>
      <c r="D19" s="23"/>
      <c r="E19" s="32"/>
      <c r="F19" s="23"/>
      <c r="G19" s="32"/>
      <c r="H19" s="32"/>
      <c r="I19" s="40"/>
      <c r="J19" s="32"/>
      <c r="K19" s="112"/>
      <c r="L19" s="118"/>
      <c r="M19" s="32"/>
      <c r="N19" s="32"/>
      <c r="O19" s="15"/>
      <c r="Q19" s="47"/>
      <c r="R19" s="47"/>
      <c r="T19" s="47"/>
    </row>
    <row r="20" spans="1:20" ht="13.5" customHeight="1" x14ac:dyDescent="0.15">
      <c r="A20" s="9"/>
      <c r="B20" s="15"/>
      <c r="C20" s="23"/>
      <c r="D20" s="23"/>
      <c r="E20" s="108"/>
      <c r="F20" s="23"/>
      <c r="G20" s="108"/>
      <c r="H20" s="108"/>
      <c r="I20" s="40"/>
      <c r="J20" s="108"/>
      <c r="K20" s="112"/>
      <c r="L20" s="113"/>
      <c r="M20" s="108"/>
      <c r="N20" s="108"/>
      <c r="O20" s="15"/>
      <c r="Q20" s="47"/>
      <c r="R20" s="47"/>
      <c r="T20" s="47"/>
    </row>
    <row r="21" spans="1:20" ht="13.5" customHeight="1" x14ac:dyDescent="0.15">
      <c r="A21" s="9" t="s">
        <v>91</v>
      </c>
      <c r="B21" s="15">
        <v>5</v>
      </c>
      <c r="C21" s="23">
        <v>1110929900</v>
      </c>
      <c r="D21" s="23">
        <v>24696341704</v>
      </c>
      <c r="E21" s="108">
        <f>C21+D21</f>
        <v>25807271604</v>
      </c>
      <c r="F21" s="23">
        <v>239526720</v>
      </c>
      <c r="G21" s="108">
        <f>E21+F21</f>
        <v>26046798324</v>
      </c>
      <c r="H21" s="108">
        <v>58476</v>
      </c>
      <c r="I21" s="39">
        <v>0</v>
      </c>
      <c r="J21" s="108">
        <v>415021</v>
      </c>
      <c r="K21" s="112">
        <f>H21+J21</f>
        <v>473497</v>
      </c>
      <c r="L21" s="113"/>
      <c r="M21" s="108">
        <v>2499</v>
      </c>
      <c r="N21" s="108">
        <f>K21+M21</f>
        <v>475996</v>
      </c>
      <c r="O21" s="15">
        <v>5</v>
      </c>
      <c r="Q21" s="47"/>
      <c r="R21" s="47"/>
      <c r="T21" s="47"/>
    </row>
    <row r="22" spans="1:20" ht="13.5" customHeight="1" x14ac:dyDescent="0.15">
      <c r="A22" s="9"/>
      <c r="B22" s="15"/>
      <c r="C22" s="24"/>
      <c r="D22" s="31"/>
      <c r="E22" s="24"/>
      <c r="F22" s="24"/>
      <c r="G22" s="35"/>
      <c r="H22" s="24"/>
      <c r="I22" s="24"/>
      <c r="J22" s="24"/>
      <c r="K22" s="116"/>
      <c r="L22" s="116"/>
      <c r="M22" s="24"/>
      <c r="N22" s="35"/>
      <c r="O22" s="15"/>
      <c r="Q22" s="47"/>
      <c r="R22" s="47"/>
      <c r="T22" s="47"/>
    </row>
    <row r="23" spans="1:20" ht="9.75" customHeight="1" x14ac:dyDescent="0.15">
      <c r="A23" s="10"/>
      <c r="B23" s="16"/>
      <c r="C23" s="25"/>
      <c r="D23" s="25"/>
      <c r="E23" s="25"/>
      <c r="F23" s="25"/>
      <c r="G23" s="25"/>
      <c r="H23" s="25"/>
      <c r="I23" s="25"/>
      <c r="J23" s="25"/>
      <c r="K23" s="119"/>
      <c r="L23" s="119"/>
      <c r="M23" s="25"/>
      <c r="N23" s="25"/>
      <c r="O23" s="43"/>
      <c r="Q23" s="5"/>
      <c r="R23" s="5"/>
    </row>
    <row r="24" spans="1:20" ht="13.5" customHeight="1" x14ac:dyDescent="0.15">
      <c r="A24" s="11"/>
      <c r="B24" s="17"/>
    </row>
    <row r="25" spans="1:20" ht="13.5" customHeight="1" x14ac:dyDescent="0.15">
      <c r="A25" s="11"/>
      <c r="B25" s="17"/>
    </row>
    <row r="26" spans="1:20" ht="13.5" customHeight="1" x14ac:dyDescent="0.15">
      <c r="A26" s="11"/>
      <c r="B26" s="17"/>
    </row>
    <row r="27" spans="1:20" ht="13.5" customHeight="1" x14ac:dyDescent="0.15">
      <c r="A27" s="11"/>
      <c r="B27" s="17"/>
    </row>
    <row r="28" spans="1:20" ht="20.100000000000001" customHeight="1" x14ac:dyDescent="0.15"/>
    <row r="29" spans="1:20" ht="19.5" customHeight="1" x14ac:dyDescent="0.15">
      <c r="A29" s="7" t="s">
        <v>84</v>
      </c>
      <c r="B29" s="13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</row>
    <row r="30" spans="1:20" s="4" customFormat="1" ht="13.5" customHeight="1" x14ac:dyDescent="0.15">
      <c r="A30" s="121" t="s">
        <v>72</v>
      </c>
      <c r="B30" s="126" t="s">
        <v>27</v>
      </c>
      <c r="C30" s="127" t="s">
        <v>83</v>
      </c>
      <c r="D30" s="120" t="s">
        <v>4</v>
      </c>
      <c r="E30" s="120"/>
      <c r="F30" s="120"/>
      <c r="G30" s="120"/>
      <c r="H30" s="127" t="s">
        <v>11</v>
      </c>
      <c r="I30" s="120" t="s">
        <v>28</v>
      </c>
      <c r="J30" s="120" t="s">
        <v>31</v>
      </c>
      <c r="K30" s="128" t="s">
        <v>27</v>
      </c>
    </row>
    <row r="31" spans="1:20" s="4" customFormat="1" ht="40.5" customHeight="1" x14ac:dyDescent="0.15">
      <c r="A31" s="125"/>
      <c r="B31" s="126"/>
      <c r="C31" s="127"/>
      <c r="D31" s="20" t="s">
        <v>14</v>
      </c>
      <c r="E31" s="20" t="s">
        <v>45</v>
      </c>
      <c r="F31" s="33" t="s">
        <v>47</v>
      </c>
      <c r="G31" s="20" t="s">
        <v>18</v>
      </c>
      <c r="H31" s="127"/>
      <c r="I31" s="120"/>
      <c r="J31" s="120"/>
      <c r="K31" s="128"/>
    </row>
    <row r="32" spans="1:20" ht="13.5" customHeight="1" x14ac:dyDescent="0.15">
      <c r="A32" s="12"/>
      <c r="B32" s="14"/>
      <c r="C32" s="26" t="s">
        <v>13</v>
      </c>
      <c r="D32" s="26" t="s">
        <v>13</v>
      </c>
      <c r="E32" s="26" t="s">
        <v>13</v>
      </c>
      <c r="F32" s="26" t="s">
        <v>13</v>
      </c>
      <c r="G32" s="26" t="s">
        <v>13</v>
      </c>
      <c r="H32" s="26" t="s">
        <v>13</v>
      </c>
      <c r="I32" s="26" t="s">
        <v>13</v>
      </c>
      <c r="J32" s="26" t="s">
        <v>33</v>
      </c>
      <c r="K32" s="42"/>
    </row>
    <row r="33" spans="1:11" ht="13.5" customHeight="1" x14ac:dyDescent="0.15">
      <c r="A33" s="12"/>
      <c r="B33" s="14"/>
      <c r="C33" s="26"/>
      <c r="D33" s="26"/>
      <c r="E33" s="26"/>
      <c r="F33" s="26"/>
      <c r="G33" s="26"/>
      <c r="H33" s="26"/>
      <c r="I33" s="26"/>
      <c r="J33" s="26"/>
      <c r="K33" s="42"/>
    </row>
    <row r="34" spans="1:11" ht="13.5" customHeight="1" x14ac:dyDescent="0.15">
      <c r="A34" s="9" t="s">
        <v>85</v>
      </c>
      <c r="B34" s="15">
        <v>1</v>
      </c>
      <c r="C34" s="27">
        <v>4131082391</v>
      </c>
      <c r="D34" s="27">
        <v>20691864086</v>
      </c>
      <c r="E34" s="27">
        <v>3143320309</v>
      </c>
      <c r="F34" s="27">
        <v>3066699304</v>
      </c>
      <c r="G34" s="36">
        <f>D34-E34+F34</f>
        <v>20615243081</v>
      </c>
      <c r="H34" s="27">
        <v>184417640</v>
      </c>
      <c r="I34" s="27">
        <f>C34+G34+H34</f>
        <v>24930743112</v>
      </c>
      <c r="J34" s="27">
        <v>3422226</v>
      </c>
      <c r="K34" s="15">
        <v>1</v>
      </c>
    </row>
    <row r="35" spans="1:11" ht="13.5" customHeight="1" x14ac:dyDescent="0.15">
      <c r="A35" s="9"/>
      <c r="B35" s="15"/>
      <c r="C35" s="27"/>
      <c r="D35" s="27"/>
      <c r="E35" s="27"/>
      <c r="F35" s="27"/>
      <c r="G35" s="36"/>
      <c r="H35" s="27"/>
      <c r="I35" s="27"/>
      <c r="J35" s="27"/>
      <c r="K35" s="15"/>
    </row>
    <row r="36" spans="1:11" ht="9.75" customHeight="1" x14ac:dyDescent="0.15">
      <c r="A36" s="9"/>
      <c r="B36" s="15"/>
      <c r="C36" s="28"/>
      <c r="D36" s="28"/>
      <c r="E36" s="28"/>
      <c r="F36" s="28"/>
      <c r="G36" s="28"/>
      <c r="H36" s="28"/>
      <c r="I36" s="28"/>
      <c r="J36" s="28"/>
      <c r="K36" s="15"/>
    </row>
    <row r="37" spans="1:11" ht="13.5" customHeight="1" x14ac:dyDescent="0.15">
      <c r="A37" s="9" t="s">
        <v>86</v>
      </c>
      <c r="B37" s="15">
        <v>2</v>
      </c>
      <c r="C37" s="27">
        <v>4287901938</v>
      </c>
      <c r="D37" s="27">
        <v>20860702291</v>
      </c>
      <c r="E37" s="27">
        <v>3183799390</v>
      </c>
      <c r="F37" s="27">
        <v>3132557804</v>
      </c>
      <c r="G37" s="36">
        <f>D37-E37+F37</f>
        <v>20809460705</v>
      </c>
      <c r="H37" s="27">
        <v>221372778</v>
      </c>
      <c r="I37" s="27">
        <f>C37+G37+H37</f>
        <v>25318735421</v>
      </c>
      <c r="J37" s="27">
        <v>3322509</v>
      </c>
      <c r="K37" s="15">
        <v>2</v>
      </c>
    </row>
    <row r="38" spans="1:11" ht="13.5" customHeight="1" x14ac:dyDescent="0.15">
      <c r="A38" s="9"/>
      <c r="B38" s="15"/>
      <c r="C38" s="27"/>
      <c r="D38" s="27"/>
      <c r="E38" s="27"/>
      <c r="F38" s="27"/>
      <c r="G38" s="36"/>
      <c r="H38" s="27"/>
      <c r="I38" s="27"/>
      <c r="J38" s="27"/>
      <c r="K38" s="15"/>
    </row>
    <row r="39" spans="1:11" ht="9.75" customHeight="1" x14ac:dyDescent="0.15">
      <c r="A39" s="9"/>
      <c r="B39" s="15"/>
      <c r="C39" s="28"/>
      <c r="D39" s="28"/>
      <c r="E39" s="28"/>
      <c r="F39" s="28"/>
      <c r="G39" s="28"/>
      <c r="H39" s="28"/>
      <c r="I39" s="28"/>
      <c r="J39" s="28"/>
      <c r="K39" s="15"/>
    </row>
    <row r="40" spans="1:11" ht="13.5" customHeight="1" x14ac:dyDescent="0.15">
      <c r="A40" s="9" t="s">
        <v>87</v>
      </c>
      <c r="B40" s="15">
        <v>3</v>
      </c>
      <c r="C40" s="27">
        <v>4322031067</v>
      </c>
      <c r="D40" s="27">
        <v>21278133721</v>
      </c>
      <c r="E40" s="27">
        <v>3245185605</v>
      </c>
      <c r="F40" s="27">
        <v>3177560271</v>
      </c>
      <c r="G40" s="36">
        <f>D40-E40+F40</f>
        <v>21210508387</v>
      </c>
      <c r="H40" s="27">
        <v>218565860</v>
      </c>
      <c r="I40" s="27">
        <f>C40+G40+H40</f>
        <v>25751105314</v>
      </c>
      <c r="J40" s="27">
        <v>3343079</v>
      </c>
      <c r="K40" s="15">
        <v>3</v>
      </c>
    </row>
    <row r="41" spans="1:11" ht="13.5" customHeight="1" x14ac:dyDescent="0.15">
      <c r="A41" s="9"/>
      <c r="B41" s="15"/>
      <c r="C41" s="27"/>
      <c r="D41" s="27"/>
      <c r="E41" s="27"/>
      <c r="F41" s="27"/>
      <c r="G41" s="36"/>
      <c r="H41" s="27"/>
      <c r="I41" s="27"/>
      <c r="J41" s="27"/>
      <c r="K41" s="15"/>
    </row>
    <row r="42" spans="1:11" ht="9.75" customHeight="1" x14ac:dyDescent="0.15">
      <c r="A42" s="9"/>
      <c r="B42" s="15"/>
      <c r="C42" s="28"/>
      <c r="D42" s="28"/>
      <c r="E42" s="28"/>
      <c r="F42" s="28"/>
      <c r="G42" s="28"/>
      <c r="H42" s="28"/>
      <c r="I42" s="28"/>
      <c r="J42" s="28"/>
      <c r="K42" s="15"/>
    </row>
    <row r="43" spans="1:11" ht="13.5" customHeight="1" x14ac:dyDescent="0.15">
      <c r="A43" s="9" t="s">
        <v>88</v>
      </c>
      <c r="B43" s="15">
        <v>4</v>
      </c>
      <c r="C43" s="27">
        <v>4150637993</v>
      </c>
      <c r="D43" s="27">
        <v>21413521779</v>
      </c>
      <c r="E43" s="27">
        <v>3285830502</v>
      </c>
      <c r="F43" s="27">
        <v>3232283870</v>
      </c>
      <c r="G43" s="36">
        <f>D43-E43+F43</f>
        <v>21359975147</v>
      </c>
      <c r="H43" s="27">
        <v>187719600</v>
      </c>
      <c r="I43" s="27">
        <f>C43+G43+H43</f>
        <v>25698332740</v>
      </c>
      <c r="J43" s="27">
        <v>3350409</v>
      </c>
      <c r="K43" s="15">
        <v>4</v>
      </c>
    </row>
    <row r="44" spans="1:11" ht="13.5" customHeight="1" x14ac:dyDescent="0.15">
      <c r="A44" s="9"/>
      <c r="B44" s="15"/>
      <c r="C44" s="27"/>
      <c r="D44" s="27"/>
      <c r="E44" s="27"/>
      <c r="F44" s="27"/>
      <c r="G44" s="36"/>
      <c r="H44" s="27"/>
      <c r="I44" s="27"/>
      <c r="J44" s="27"/>
      <c r="K44" s="15"/>
    </row>
    <row r="45" spans="1:11" ht="9.75" customHeight="1" x14ac:dyDescent="0.15">
      <c r="A45" s="9"/>
      <c r="B45" s="15"/>
      <c r="C45" s="28"/>
      <c r="D45" s="28"/>
      <c r="E45" s="28"/>
      <c r="F45" s="28"/>
      <c r="G45" s="28"/>
      <c r="H45" s="28"/>
      <c r="I45" s="28"/>
      <c r="J45" s="28"/>
      <c r="K45" s="15"/>
    </row>
    <row r="46" spans="1:11" ht="13.5" customHeight="1" x14ac:dyDescent="0.15">
      <c r="A46" s="9" t="s">
        <v>91</v>
      </c>
      <c r="B46" s="15">
        <v>5</v>
      </c>
      <c r="C46" s="36">
        <v>4190809913</v>
      </c>
      <c r="D46" s="36">
        <v>21616461691</v>
      </c>
      <c r="E46" s="36">
        <v>3291317018</v>
      </c>
      <c r="F46" s="36">
        <v>3257337602</v>
      </c>
      <c r="G46" s="36">
        <f>D46-E46+F46</f>
        <v>21582482275</v>
      </c>
      <c r="H46" s="36">
        <v>239526720</v>
      </c>
      <c r="I46" s="36">
        <f>C46+G46+H46</f>
        <v>26012818908</v>
      </c>
      <c r="J46" s="36">
        <v>3381724</v>
      </c>
      <c r="K46" s="15">
        <v>5</v>
      </c>
    </row>
    <row r="47" spans="1:11" ht="13.5" customHeight="1" x14ac:dyDescent="0.15">
      <c r="A47" s="9"/>
      <c r="B47" s="15"/>
      <c r="C47" s="28"/>
      <c r="D47" s="28"/>
      <c r="E47" s="28"/>
      <c r="F47" s="28"/>
      <c r="G47" s="28"/>
      <c r="H47" s="28"/>
      <c r="I47" s="28"/>
      <c r="J47" s="28"/>
      <c r="K47" s="15"/>
    </row>
    <row r="48" spans="1:11" ht="9.75" customHeight="1" x14ac:dyDescent="0.15">
      <c r="A48" s="10"/>
      <c r="B48" s="16"/>
      <c r="C48" s="29"/>
      <c r="D48" s="29"/>
      <c r="E48" s="29"/>
      <c r="F48" s="29"/>
      <c r="G48" s="29"/>
      <c r="H48" s="29"/>
      <c r="I48" s="29"/>
      <c r="J48" s="29"/>
      <c r="K48" s="43"/>
    </row>
    <row r="49" spans="2:20" ht="13.5" customHeight="1" x14ac:dyDescent="0.15">
      <c r="H49" s="19"/>
    </row>
    <row r="50" spans="2:20" ht="13.5" customHeight="1" x14ac:dyDescent="0.15"/>
    <row r="51" spans="2:20" ht="13.5" customHeight="1" x14ac:dyDescent="0.15"/>
    <row r="54" spans="2:20" s="5" customFormat="1" x14ac:dyDescent="0.15">
      <c r="B54" s="18"/>
      <c r="Q54" s="48"/>
      <c r="R54" s="48"/>
      <c r="S54" s="48"/>
      <c r="T54" s="48"/>
    </row>
    <row r="55" spans="2:20" s="5" customFormat="1" x14ac:dyDescent="0.15">
      <c r="B55" s="18"/>
      <c r="Q55" s="48"/>
      <c r="R55" s="48"/>
      <c r="S55" s="48"/>
      <c r="T55" s="48"/>
    </row>
    <row r="56" spans="2:20" s="5" customFormat="1" x14ac:dyDescent="0.15">
      <c r="B56" s="18"/>
    </row>
  </sheetData>
  <mergeCells count="37">
    <mergeCell ref="O4:O6"/>
    <mergeCell ref="F5:F6"/>
    <mergeCell ref="G5:G6"/>
    <mergeCell ref="M5:M6"/>
    <mergeCell ref="N5:N6"/>
    <mergeCell ref="C4:G4"/>
    <mergeCell ref="H4:N4"/>
    <mergeCell ref="C5:E5"/>
    <mergeCell ref="H5:L5"/>
    <mergeCell ref="K6:L6"/>
    <mergeCell ref="K22:L22"/>
    <mergeCell ref="K23:L23"/>
    <mergeCell ref="D30:G30"/>
    <mergeCell ref="A4:A6"/>
    <mergeCell ref="B4:B6"/>
    <mergeCell ref="A30:A31"/>
    <mergeCell ref="B30:B31"/>
    <mergeCell ref="C30:C31"/>
    <mergeCell ref="H30:H31"/>
    <mergeCell ref="I30:I31"/>
    <mergeCell ref="J30:J31"/>
    <mergeCell ref="K30:K31"/>
    <mergeCell ref="K14:L14"/>
    <mergeCell ref="K15:L15"/>
    <mergeCell ref="K16:L16"/>
    <mergeCell ref="K20:L20"/>
    <mergeCell ref="K21:L21"/>
    <mergeCell ref="K7:L7"/>
    <mergeCell ref="K8:L8"/>
    <mergeCell ref="K17:L17"/>
    <mergeCell ref="K18:L18"/>
    <mergeCell ref="K9:L9"/>
    <mergeCell ref="K10:L10"/>
    <mergeCell ref="K11:L11"/>
    <mergeCell ref="K12:L12"/>
    <mergeCell ref="K13:L13"/>
    <mergeCell ref="K19:L19"/>
  </mergeCells>
  <phoneticPr fontId="1"/>
  <printOptions horizontalCentered="1"/>
  <pageMargins left="0.39370078740157483" right="0.39370078740157483" top="0.59055118110236227" bottom="0.59055118110236227" header="0.19685039370078741" footer="0.39370078740157483"/>
  <pageSetup paperSize="9" fitToWidth="2" orientation="portrait" r:id="rId1"/>
  <headerFooter scaleWithDoc="0" alignWithMargins="0">
    <oddHeader>&amp;C&amp;"ＭＳ 明朝,標準"&amp;8令和2年度 秋田県税務統計書</oddHeader>
    <oddFooter>&amp;C&amp;"ＭＳ 明朝,標準"&amp;9- &amp;P+17 -</oddFooter>
  </headerFooter>
  <colBreaks count="1" manualBreakCount="1">
    <brk id="7" max="5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49"/>
  <sheetViews>
    <sheetView view="pageBreakPreview" zoomScaleNormal="190" zoomScaleSheetLayoutView="100" workbookViewId="0">
      <selection activeCell="O2" sqref="O2"/>
    </sheetView>
  </sheetViews>
  <sheetFormatPr defaultRowHeight="13.5" x14ac:dyDescent="0.15"/>
  <cols>
    <col min="1" max="1" width="1.875" style="18" customWidth="1"/>
    <col min="2" max="2" width="12.5" style="18" customWidth="1"/>
    <col min="3" max="3" width="1.875" style="18" customWidth="1"/>
    <col min="4" max="4" width="3.125" style="18" customWidth="1"/>
    <col min="5" max="13" width="14.625" style="18" customWidth="1"/>
    <col min="14" max="14" width="10.25" style="18" customWidth="1"/>
    <col min="15" max="15" width="7.875" style="18" customWidth="1"/>
    <col min="16" max="16" width="13" style="18" customWidth="1"/>
    <col min="17" max="17" width="3.125" style="102" customWidth="1"/>
    <col min="18" max="18" width="9" style="18" customWidth="1"/>
    <col min="19" max="19" width="13.875" style="18" customWidth="1"/>
    <col min="20" max="20" width="12.625" style="18" customWidth="1"/>
    <col min="21" max="22" width="9" style="18" customWidth="1"/>
    <col min="23" max="23" width="13.125" style="18" customWidth="1"/>
    <col min="24" max="24" width="9" style="18" customWidth="1"/>
    <col min="25" max="16384" width="9" style="18"/>
  </cols>
  <sheetData>
    <row r="1" spans="1:26" s="7" customFormat="1" ht="19.5" customHeight="1" x14ac:dyDescent="0.15">
      <c r="Q1" s="76"/>
    </row>
    <row r="2" spans="1:26" s="7" customFormat="1" ht="19.5" customHeight="1" x14ac:dyDescent="0.15">
      <c r="A2" s="49" t="s">
        <v>2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77"/>
    </row>
    <row r="3" spans="1:26" s="90" customFormat="1" ht="13.5" customHeight="1" x14ac:dyDescent="0.15">
      <c r="A3" s="89"/>
      <c r="B3" s="50"/>
      <c r="C3" s="58"/>
      <c r="D3" s="133" t="s">
        <v>19</v>
      </c>
      <c r="E3" s="134" t="s">
        <v>29</v>
      </c>
      <c r="F3" s="134"/>
      <c r="G3" s="134"/>
      <c r="H3" s="134"/>
      <c r="I3" s="135" t="s">
        <v>52</v>
      </c>
      <c r="J3" s="134" t="s">
        <v>37</v>
      </c>
      <c r="K3" s="134" t="s">
        <v>42</v>
      </c>
      <c r="L3" s="134"/>
      <c r="M3" s="134"/>
      <c r="N3" s="134"/>
      <c r="O3" s="140" t="s">
        <v>35</v>
      </c>
      <c r="P3" s="141"/>
      <c r="Q3" s="133" t="s">
        <v>19</v>
      </c>
      <c r="R3" s="78"/>
      <c r="S3" s="136"/>
      <c r="T3" s="137"/>
      <c r="U3" s="111"/>
      <c r="V3" s="78"/>
      <c r="W3" s="78"/>
      <c r="X3" s="78"/>
      <c r="Y3" s="78"/>
      <c r="Z3" s="78"/>
    </row>
    <row r="4" spans="1:26" s="90" customFormat="1" ht="13.5" customHeight="1" x14ac:dyDescent="0.15">
      <c r="A4" s="91"/>
      <c r="B4" s="51"/>
      <c r="C4" s="59"/>
      <c r="D4" s="133"/>
      <c r="E4" s="127" t="s">
        <v>34</v>
      </c>
      <c r="F4" s="120" t="s">
        <v>40</v>
      </c>
      <c r="G4" s="120"/>
      <c r="H4" s="120"/>
      <c r="I4" s="135"/>
      <c r="J4" s="134"/>
      <c r="K4" s="135" t="s">
        <v>63</v>
      </c>
      <c r="L4" s="135" t="s">
        <v>65</v>
      </c>
      <c r="M4" s="135" t="s">
        <v>70</v>
      </c>
      <c r="N4" s="134" t="s">
        <v>12</v>
      </c>
      <c r="O4" s="142"/>
      <c r="P4" s="143"/>
      <c r="Q4" s="133"/>
      <c r="R4" s="78"/>
      <c r="S4" s="138"/>
      <c r="T4" s="139"/>
      <c r="U4" s="78"/>
      <c r="V4" s="78"/>
      <c r="W4" s="78"/>
      <c r="X4" s="78"/>
      <c r="Y4" s="78"/>
      <c r="Z4" s="78"/>
    </row>
    <row r="5" spans="1:26" s="90" customFormat="1" ht="40.5" customHeight="1" x14ac:dyDescent="0.15">
      <c r="A5" s="92"/>
      <c r="B5" s="52"/>
      <c r="C5" s="60"/>
      <c r="D5" s="133"/>
      <c r="E5" s="127"/>
      <c r="F5" s="85" t="s">
        <v>14</v>
      </c>
      <c r="G5" s="85" t="s">
        <v>68</v>
      </c>
      <c r="H5" s="84" t="s">
        <v>69</v>
      </c>
      <c r="I5" s="135"/>
      <c r="J5" s="134"/>
      <c r="K5" s="135"/>
      <c r="L5" s="135"/>
      <c r="M5" s="135"/>
      <c r="N5" s="134"/>
      <c r="O5" s="72" t="s">
        <v>81</v>
      </c>
      <c r="P5" s="93" t="s">
        <v>37</v>
      </c>
      <c r="Q5" s="133"/>
      <c r="R5" s="78"/>
      <c r="S5" s="51"/>
      <c r="T5" s="51"/>
      <c r="U5" s="78"/>
      <c r="V5" s="78"/>
      <c r="W5" s="78"/>
      <c r="X5" s="78"/>
      <c r="Y5" s="78"/>
      <c r="Z5" s="78"/>
    </row>
    <row r="6" spans="1:26" ht="13.5" customHeight="1" x14ac:dyDescent="0.15">
      <c r="A6" s="94"/>
      <c r="B6" s="53"/>
      <c r="C6" s="61"/>
      <c r="D6" s="66"/>
      <c r="E6" s="70" t="s">
        <v>13</v>
      </c>
      <c r="F6" s="70" t="s">
        <v>13</v>
      </c>
      <c r="G6" s="70" t="s">
        <v>13</v>
      </c>
      <c r="H6" s="70" t="s">
        <v>13</v>
      </c>
      <c r="I6" s="70" t="s">
        <v>13</v>
      </c>
      <c r="J6" s="70" t="s">
        <v>13</v>
      </c>
      <c r="K6" s="70" t="s">
        <v>10</v>
      </c>
      <c r="L6" s="70" t="s">
        <v>10</v>
      </c>
      <c r="M6" s="70" t="s">
        <v>10</v>
      </c>
      <c r="N6" s="70" t="s">
        <v>10</v>
      </c>
      <c r="O6" s="70" t="s">
        <v>15</v>
      </c>
      <c r="P6" s="70" t="s">
        <v>15</v>
      </c>
      <c r="Q6" s="66"/>
      <c r="R6" s="79"/>
      <c r="S6" s="81"/>
      <c r="T6" s="81"/>
      <c r="U6" s="79"/>
      <c r="V6" s="79"/>
      <c r="W6" s="79"/>
      <c r="X6" s="79"/>
      <c r="Y6" s="79"/>
      <c r="Z6" s="79"/>
    </row>
    <row r="7" spans="1:26" s="105" customFormat="1" ht="13.5" customHeight="1" x14ac:dyDescent="0.15">
      <c r="A7" s="104"/>
      <c r="B7" s="54" t="s">
        <v>3</v>
      </c>
      <c r="C7" s="62"/>
      <c r="D7" s="67" t="s">
        <v>48</v>
      </c>
      <c r="E7" s="110">
        <v>116876700</v>
      </c>
      <c r="F7" s="110">
        <v>540135200</v>
      </c>
      <c r="G7" s="110">
        <v>84784700</v>
      </c>
      <c r="H7" s="110">
        <v>83100200</v>
      </c>
      <c r="I7" s="110">
        <v>2452300</v>
      </c>
      <c r="J7" s="110">
        <f>E7+F7-G7+H7+I7</f>
        <v>657779700</v>
      </c>
      <c r="K7" s="110">
        <v>2350</v>
      </c>
      <c r="L7" s="110">
        <v>12730</v>
      </c>
      <c r="M7" s="110">
        <v>35</v>
      </c>
      <c r="N7" s="110">
        <f>SUM(K7:M7)</f>
        <v>15115</v>
      </c>
      <c r="O7" s="73">
        <v>99.101757146603717</v>
      </c>
      <c r="P7" s="73">
        <v>99.791444917913012</v>
      </c>
      <c r="Q7" s="67" t="s">
        <v>48</v>
      </c>
      <c r="R7" s="80"/>
      <c r="S7" s="82"/>
      <c r="T7" s="82"/>
      <c r="U7" s="79"/>
      <c r="V7" s="79"/>
      <c r="Y7" s="79"/>
      <c r="Z7" s="79"/>
    </row>
    <row r="8" spans="1:26" ht="13.5" customHeight="1" x14ac:dyDescent="0.15">
      <c r="A8" s="95"/>
      <c r="B8" s="54" t="s">
        <v>9</v>
      </c>
      <c r="C8" s="62"/>
      <c r="D8" s="67" t="s">
        <v>25</v>
      </c>
      <c r="E8" s="110">
        <v>10457200</v>
      </c>
      <c r="F8" s="110">
        <v>103452300</v>
      </c>
      <c r="G8" s="110">
        <v>15741400</v>
      </c>
      <c r="H8" s="110">
        <v>15601000</v>
      </c>
      <c r="I8" s="110">
        <v>12493000</v>
      </c>
      <c r="J8" s="110">
        <f>E8+F8-G8+H8+I8</f>
        <v>126262100</v>
      </c>
      <c r="K8" s="110">
        <v>400</v>
      </c>
      <c r="L8" s="110">
        <v>1898</v>
      </c>
      <c r="M8" s="110">
        <v>8</v>
      </c>
      <c r="N8" s="110">
        <f>SUM(K8:M8)</f>
        <v>2306</v>
      </c>
      <c r="O8" s="73">
        <v>101.00744634253176</v>
      </c>
      <c r="P8" s="73">
        <v>110.9535111992991</v>
      </c>
      <c r="Q8" s="67" t="s">
        <v>25</v>
      </c>
      <c r="R8" s="80"/>
      <c r="S8" s="82"/>
      <c r="T8" s="82"/>
      <c r="U8" s="79"/>
      <c r="V8" s="79"/>
      <c r="Y8" s="79"/>
      <c r="Z8" s="79"/>
    </row>
    <row r="9" spans="1:26" s="97" customFormat="1" ht="13.5" customHeight="1" x14ac:dyDescent="0.15">
      <c r="A9" s="96"/>
      <c r="B9" s="55" t="s">
        <v>74</v>
      </c>
      <c r="C9" s="63"/>
      <c r="D9" s="68" t="s">
        <v>43</v>
      </c>
      <c r="E9" s="107">
        <f>E7+E8</f>
        <v>127333900</v>
      </c>
      <c r="F9" s="107">
        <f t="shared" ref="F9:J9" si="0">F7+F8</f>
        <v>643587500</v>
      </c>
      <c r="G9" s="107">
        <f t="shared" si="0"/>
        <v>100526100</v>
      </c>
      <c r="H9" s="107">
        <f t="shared" si="0"/>
        <v>98701200</v>
      </c>
      <c r="I9" s="107">
        <f t="shared" si="0"/>
        <v>14945300</v>
      </c>
      <c r="J9" s="107">
        <f t="shared" si="0"/>
        <v>784041800</v>
      </c>
      <c r="K9" s="107">
        <f t="shared" ref="K9:M9" si="1">K7+K8</f>
        <v>2750</v>
      </c>
      <c r="L9" s="107">
        <f t="shared" si="1"/>
        <v>14628</v>
      </c>
      <c r="M9" s="107">
        <f t="shared" si="1"/>
        <v>43</v>
      </c>
      <c r="N9" s="106">
        <f>SUM(K9:M9)</f>
        <v>17421</v>
      </c>
      <c r="O9" s="74">
        <v>99.349871685201023</v>
      </c>
      <c r="P9" s="74">
        <v>101.43477270313268</v>
      </c>
      <c r="Q9" s="68" t="s">
        <v>43</v>
      </c>
      <c r="R9" s="47"/>
      <c r="S9" s="83"/>
      <c r="T9" s="83"/>
      <c r="U9" s="47"/>
      <c r="V9" s="47"/>
      <c r="Y9" s="47"/>
      <c r="Z9" s="47"/>
    </row>
    <row r="10" spans="1:26" ht="9.75" customHeight="1" x14ac:dyDescent="0.15">
      <c r="A10" s="95"/>
      <c r="B10" s="54"/>
      <c r="C10" s="62"/>
      <c r="D10" s="67"/>
      <c r="E10" s="109"/>
      <c r="F10" s="109"/>
      <c r="G10" s="109"/>
      <c r="H10" s="109"/>
      <c r="I10" s="109"/>
      <c r="J10" s="109"/>
      <c r="K10" s="109"/>
      <c r="L10" s="109"/>
      <c r="M10" s="109"/>
      <c r="N10" s="110"/>
      <c r="O10" s="73"/>
      <c r="P10" s="73"/>
      <c r="Q10" s="67"/>
      <c r="R10" s="80"/>
      <c r="S10" s="82"/>
      <c r="T10" s="82"/>
      <c r="U10" s="79"/>
      <c r="V10" s="79"/>
      <c r="Y10" s="79"/>
      <c r="Z10" s="79"/>
    </row>
    <row r="11" spans="1:26" s="105" customFormat="1" ht="13.5" customHeight="1" x14ac:dyDescent="0.15">
      <c r="A11" s="104"/>
      <c r="B11" s="54" t="s">
        <v>49</v>
      </c>
      <c r="C11" s="62"/>
      <c r="D11" s="67">
        <v>4</v>
      </c>
      <c r="E11" s="110">
        <v>295299617</v>
      </c>
      <c r="F11" s="110">
        <v>1531893717</v>
      </c>
      <c r="G11" s="110">
        <v>242036842</v>
      </c>
      <c r="H11" s="110">
        <v>238036047</v>
      </c>
      <c r="I11" s="110">
        <v>12312800</v>
      </c>
      <c r="J11" s="110">
        <f>E11+F11-G11+H11+I11</f>
        <v>1835505339</v>
      </c>
      <c r="K11" s="110">
        <v>5085</v>
      </c>
      <c r="L11" s="110">
        <v>29812</v>
      </c>
      <c r="M11" s="110">
        <v>100</v>
      </c>
      <c r="N11" s="110">
        <f>SUM(K11:M11)</f>
        <v>34997</v>
      </c>
      <c r="O11" s="73">
        <v>99.894388308500311</v>
      </c>
      <c r="P11" s="73">
        <v>100.40237654660476</v>
      </c>
      <c r="Q11" s="67">
        <v>4</v>
      </c>
      <c r="R11" s="80"/>
      <c r="S11" s="82"/>
      <c r="T11" s="82"/>
      <c r="U11" s="79"/>
      <c r="V11" s="79"/>
      <c r="Y11" s="79"/>
      <c r="Z11" s="79"/>
    </row>
    <row r="12" spans="1:26" s="105" customFormat="1" ht="13.5" customHeight="1" x14ac:dyDescent="0.15">
      <c r="A12" s="104"/>
      <c r="B12" s="54" t="s">
        <v>16</v>
      </c>
      <c r="C12" s="62"/>
      <c r="D12" s="67">
        <v>5</v>
      </c>
      <c r="E12" s="110">
        <v>108534700</v>
      </c>
      <c r="F12" s="110">
        <v>555726400</v>
      </c>
      <c r="G12" s="110">
        <v>84450200</v>
      </c>
      <c r="H12" s="110">
        <v>83914200</v>
      </c>
      <c r="I12" s="110">
        <v>3438620</v>
      </c>
      <c r="J12" s="110">
        <f>E12+F12-G12+H12+I12</f>
        <v>667163720</v>
      </c>
      <c r="K12" s="110">
        <v>2781</v>
      </c>
      <c r="L12" s="110">
        <v>11657</v>
      </c>
      <c r="M12" s="110">
        <v>58</v>
      </c>
      <c r="N12" s="110">
        <f>SUM(K12:M12)</f>
        <v>14496</v>
      </c>
      <c r="O12" s="73">
        <v>100.37390943082676</v>
      </c>
      <c r="P12" s="73">
        <v>101.42993580315685</v>
      </c>
      <c r="Q12" s="67">
        <v>5</v>
      </c>
      <c r="R12" s="80"/>
      <c r="S12" s="82"/>
      <c r="T12" s="82"/>
      <c r="U12" s="79"/>
      <c r="V12" s="79"/>
      <c r="Y12" s="79"/>
      <c r="Z12" s="79"/>
    </row>
    <row r="13" spans="1:26" s="105" customFormat="1" ht="13.5" customHeight="1" x14ac:dyDescent="0.15">
      <c r="A13" s="104"/>
      <c r="B13" s="54" t="s">
        <v>41</v>
      </c>
      <c r="C13" s="62"/>
      <c r="D13" s="67">
        <v>6</v>
      </c>
      <c r="E13" s="110">
        <v>6226200</v>
      </c>
      <c r="F13" s="110">
        <v>29179300</v>
      </c>
      <c r="G13" s="110">
        <v>4188700</v>
      </c>
      <c r="H13" s="110">
        <v>4053000</v>
      </c>
      <c r="I13" s="110">
        <v>44700</v>
      </c>
      <c r="J13" s="110">
        <f>E13+F13-G13+H13+I13</f>
        <v>35314500</v>
      </c>
      <c r="K13" s="110">
        <v>217</v>
      </c>
      <c r="L13" s="110">
        <v>761</v>
      </c>
      <c r="M13" s="110">
        <v>2</v>
      </c>
      <c r="N13" s="110">
        <f>SUM(K13:M13)</f>
        <v>980</v>
      </c>
      <c r="O13" s="73">
        <v>97.415506958250504</v>
      </c>
      <c r="P13" s="73">
        <v>97.366396744389945</v>
      </c>
      <c r="Q13" s="67">
        <v>6</v>
      </c>
      <c r="R13" s="80"/>
      <c r="S13" s="82"/>
      <c r="T13" s="82"/>
      <c r="U13" s="79"/>
      <c r="V13" s="79"/>
      <c r="Y13" s="79"/>
      <c r="Z13" s="79"/>
    </row>
    <row r="14" spans="1:26" s="97" customFormat="1" ht="13.5" customHeight="1" x14ac:dyDescent="0.15">
      <c r="A14" s="96"/>
      <c r="B14" s="55" t="s">
        <v>75</v>
      </c>
      <c r="C14" s="63"/>
      <c r="D14" s="68" t="s">
        <v>66</v>
      </c>
      <c r="E14" s="107">
        <f>E12+E13+E11</f>
        <v>410060517</v>
      </c>
      <c r="F14" s="107">
        <f t="shared" ref="F14:M14" si="2">F12+F13+F11</f>
        <v>2116799417</v>
      </c>
      <c r="G14" s="107">
        <f>G12+G13+G11</f>
        <v>330675742</v>
      </c>
      <c r="H14" s="107">
        <f t="shared" si="2"/>
        <v>326003247</v>
      </c>
      <c r="I14" s="107">
        <f t="shared" si="2"/>
        <v>15796120</v>
      </c>
      <c r="J14" s="107">
        <f t="shared" si="2"/>
        <v>2537983559</v>
      </c>
      <c r="K14" s="107">
        <f t="shared" si="2"/>
        <v>8083</v>
      </c>
      <c r="L14" s="107">
        <f t="shared" si="2"/>
        <v>42230</v>
      </c>
      <c r="M14" s="107">
        <f t="shared" si="2"/>
        <v>160</v>
      </c>
      <c r="N14" s="106">
        <f>SUM(K14:M14)</f>
        <v>50473</v>
      </c>
      <c r="O14" s="74">
        <v>99.882171863238383</v>
      </c>
      <c r="P14" s="74">
        <v>100.62669522313242</v>
      </c>
      <c r="Q14" s="68" t="s">
        <v>66</v>
      </c>
      <c r="R14" s="47"/>
      <c r="S14" s="83"/>
      <c r="T14" s="83"/>
      <c r="U14" s="47"/>
      <c r="V14" s="47"/>
      <c r="Y14" s="47"/>
      <c r="Z14" s="47"/>
    </row>
    <row r="15" spans="1:26" ht="13.5" customHeight="1" x14ac:dyDescent="0.15">
      <c r="A15" s="95"/>
      <c r="B15" s="54"/>
      <c r="C15" s="62"/>
      <c r="D15" s="67"/>
      <c r="E15" s="109"/>
      <c r="F15" s="109"/>
      <c r="G15" s="109"/>
      <c r="H15" s="109"/>
      <c r="I15" s="109"/>
      <c r="J15" s="109"/>
      <c r="K15" s="109"/>
      <c r="L15" s="109"/>
      <c r="M15" s="109"/>
      <c r="N15" s="110"/>
      <c r="O15" s="73"/>
      <c r="P15" s="73"/>
      <c r="Q15" s="67"/>
      <c r="R15" s="80"/>
      <c r="S15" s="82"/>
      <c r="T15" s="82"/>
      <c r="U15" s="79"/>
      <c r="V15" s="79"/>
      <c r="Y15" s="79"/>
      <c r="Z15" s="79"/>
    </row>
    <row r="16" spans="1:26" s="105" customFormat="1" ht="13.5" customHeight="1" x14ac:dyDescent="0.15">
      <c r="A16" s="104"/>
      <c r="B16" s="54" t="s">
        <v>36</v>
      </c>
      <c r="C16" s="62"/>
      <c r="D16" s="67">
        <v>8</v>
      </c>
      <c r="E16" s="110">
        <v>257102900</v>
      </c>
      <c r="F16" s="110">
        <v>1036033000</v>
      </c>
      <c r="G16" s="110">
        <v>161236952</v>
      </c>
      <c r="H16" s="110">
        <v>157928858</v>
      </c>
      <c r="I16" s="110">
        <v>10001600</v>
      </c>
      <c r="J16" s="110">
        <f>E16+F16-G16+H16+I16</f>
        <v>1299829406</v>
      </c>
      <c r="K16" s="110">
        <v>5023</v>
      </c>
      <c r="L16" s="110">
        <v>19539</v>
      </c>
      <c r="M16" s="110">
        <v>92</v>
      </c>
      <c r="N16" s="110">
        <f>SUM(K16:M16)</f>
        <v>24654</v>
      </c>
      <c r="O16" s="73">
        <v>99.817806388922619</v>
      </c>
      <c r="P16" s="73">
        <v>101.64768181221075</v>
      </c>
      <c r="Q16" s="67">
        <v>8</v>
      </c>
      <c r="R16" s="80"/>
      <c r="S16" s="82"/>
      <c r="T16" s="82"/>
      <c r="U16" s="79"/>
      <c r="V16" s="79"/>
      <c r="Y16" s="79"/>
      <c r="Z16" s="79"/>
    </row>
    <row r="17" spans="1:26" s="105" customFormat="1" ht="13.5" customHeight="1" x14ac:dyDescent="0.15">
      <c r="A17" s="104"/>
      <c r="B17" s="54" t="s">
        <v>50</v>
      </c>
      <c r="C17" s="62"/>
      <c r="D17" s="67">
        <v>9</v>
      </c>
      <c r="E17" s="110">
        <v>9907700</v>
      </c>
      <c r="F17" s="110">
        <v>38971200</v>
      </c>
      <c r="G17" s="110">
        <v>5672500</v>
      </c>
      <c r="H17" s="110">
        <v>5712500</v>
      </c>
      <c r="I17" s="110">
        <v>1205200</v>
      </c>
      <c r="J17" s="110">
        <f>E17+F17-G17+H17+I17</f>
        <v>50124100</v>
      </c>
      <c r="K17" s="110">
        <v>333</v>
      </c>
      <c r="L17" s="110">
        <v>1049</v>
      </c>
      <c r="M17" s="110">
        <v>9</v>
      </c>
      <c r="N17" s="110">
        <f>SUM(K17:M17)</f>
        <v>1391</v>
      </c>
      <c r="O17" s="73">
        <v>100.14398848092152</v>
      </c>
      <c r="P17" s="73">
        <v>102.89570652899094</v>
      </c>
      <c r="Q17" s="67">
        <v>9</v>
      </c>
      <c r="R17" s="80"/>
      <c r="S17" s="82"/>
      <c r="T17" s="82"/>
      <c r="U17" s="79"/>
      <c r="V17" s="79"/>
      <c r="Y17" s="79"/>
      <c r="Z17" s="79"/>
    </row>
    <row r="18" spans="1:26" s="105" customFormat="1" ht="13.5" customHeight="1" x14ac:dyDescent="0.15">
      <c r="A18" s="104"/>
      <c r="B18" s="54" t="s">
        <v>32</v>
      </c>
      <c r="C18" s="62"/>
      <c r="D18" s="67">
        <v>10</v>
      </c>
      <c r="E18" s="110">
        <v>70977600</v>
      </c>
      <c r="F18" s="110">
        <v>259039400</v>
      </c>
      <c r="G18" s="110">
        <v>37686500</v>
      </c>
      <c r="H18" s="110">
        <v>37617700</v>
      </c>
      <c r="I18" s="110">
        <v>2536000</v>
      </c>
      <c r="J18" s="110">
        <f>E18+F18-G18+H18+I18</f>
        <v>332484200</v>
      </c>
      <c r="K18" s="110">
        <v>1908</v>
      </c>
      <c r="L18" s="110">
        <v>5540</v>
      </c>
      <c r="M18" s="110">
        <v>26</v>
      </c>
      <c r="N18" s="110">
        <f>SUM(K18:M18)</f>
        <v>7474</v>
      </c>
      <c r="O18" s="73">
        <v>99.653333333333336</v>
      </c>
      <c r="P18" s="73">
        <v>102.9923407229074</v>
      </c>
      <c r="Q18" s="67">
        <v>10</v>
      </c>
      <c r="R18" s="79"/>
      <c r="S18" s="82"/>
      <c r="T18" s="82"/>
      <c r="U18" s="79"/>
      <c r="V18" s="79"/>
      <c r="Y18" s="79"/>
      <c r="Z18" s="79"/>
    </row>
    <row r="19" spans="1:26" s="105" customFormat="1" ht="13.5" customHeight="1" x14ac:dyDescent="0.15">
      <c r="A19" s="104"/>
      <c r="B19" s="54" t="s">
        <v>38</v>
      </c>
      <c r="C19" s="62"/>
      <c r="D19" s="67">
        <v>11</v>
      </c>
      <c r="E19" s="110">
        <v>27759300</v>
      </c>
      <c r="F19" s="110">
        <v>102728600</v>
      </c>
      <c r="G19" s="110">
        <v>15687300</v>
      </c>
      <c r="H19" s="110">
        <v>15144600</v>
      </c>
      <c r="I19" s="110">
        <v>659200</v>
      </c>
      <c r="J19" s="110">
        <f>E19+F19-G19+H19+I19</f>
        <v>130604400</v>
      </c>
      <c r="K19" s="110">
        <v>854</v>
      </c>
      <c r="L19" s="110">
        <v>2279</v>
      </c>
      <c r="M19" s="110">
        <v>13</v>
      </c>
      <c r="N19" s="110">
        <f>SUM(K19:M19)</f>
        <v>3146</v>
      </c>
      <c r="O19" s="73">
        <v>100.83333333333333</v>
      </c>
      <c r="P19" s="73">
        <v>104.90043629400689</v>
      </c>
      <c r="Q19" s="67">
        <v>11</v>
      </c>
      <c r="R19" s="79"/>
      <c r="S19" s="82"/>
      <c r="T19" s="82"/>
      <c r="U19" s="79"/>
      <c r="V19" s="79"/>
      <c r="Y19" s="79"/>
      <c r="Z19" s="79"/>
    </row>
    <row r="20" spans="1:26" s="97" customFormat="1" ht="13.5" customHeight="1" x14ac:dyDescent="0.15">
      <c r="A20" s="96"/>
      <c r="B20" s="55" t="s">
        <v>76</v>
      </c>
      <c r="C20" s="64"/>
      <c r="D20" s="69">
        <v>12</v>
      </c>
      <c r="E20" s="106">
        <f>E16+E17+E18+E19</f>
        <v>365747500</v>
      </c>
      <c r="F20" s="106">
        <f>F16+F17+F18+F19</f>
        <v>1436772200</v>
      </c>
      <c r="G20" s="106">
        <f t="shared" ref="G20:M20" si="3">G16+G17+G18+G19</f>
        <v>220283252</v>
      </c>
      <c r="H20" s="106">
        <f t="shared" si="3"/>
        <v>216403658</v>
      </c>
      <c r="I20" s="106">
        <f t="shared" si="3"/>
        <v>14402000</v>
      </c>
      <c r="J20" s="106">
        <f t="shared" si="3"/>
        <v>1813042106</v>
      </c>
      <c r="K20" s="106">
        <f t="shared" si="3"/>
        <v>8118</v>
      </c>
      <c r="L20" s="106">
        <f t="shared" si="3"/>
        <v>28407</v>
      </c>
      <c r="M20" s="106">
        <f t="shared" si="3"/>
        <v>140</v>
      </c>
      <c r="N20" s="106">
        <f>SUM(K20:M20)</f>
        <v>36665</v>
      </c>
      <c r="O20" s="74">
        <v>99.882859322218593</v>
      </c>
      <c r="P20" s="74">
        <v>102.15470357185819</v>
      </c>
      <c r="Q20" s="69">
        <v>12</v>
      </c>
      <c r="R20" s="47"/>
      <c r="S20" s="83"/>
      <c r="T20" s="83"/>
      <c r="U20" s="47"/>
      <c r="V20" s="47"/>
      <c r="Y20" s="47"/>
      <c r="Z20" s="47"/>
    </row>
    <row r="21" spans="1:26" ht="13.5" customHeight="1" x14ac:dyDescent="0.15">
      <c r="A21" s="95"/>
      <c r="B21" s="54"/>
      <c r="C21" s="62"/>
      <c r="D21" s="67"/>
      <c r="E21" s="109"/>
      <c r="F21" s="109"/>
      <c r="G21" s="109"/>
      <c r="H21" s="109"/>
      <c r="I21" s="109"/>
      <c r="J21" s="109"/>
      <c r="K21" s="109"/>
      <c r="L21" s="109"/>
      <c r="M21" s="109"/>
      <c r="N21" s="110"/>
      <c r="O21" s="73"/>
      <c r="P21" s="73"/>
      <c r="Q21" s="67"/>
      <c r="R21" s="79"/>
      <c r="S21" s="82"/>
      <c r="T21" s="82"/>
      <c r="U21" s="79"/>
      <c r="V21" s="79"/>
      <c r="Y21" s="79"/>
      <c r="Z21" s="79"/>
    </row>
    <row r="22" spans="1:26" s="105" customFormat="1" ht="13.5" customHeight="1" x14ac:dyDescent="0.15">
      <c r="A22" s="104"/>
      <c r="B22" s="54" t="s">
        <v>53</v>
      </c>
      <c r="C22" s="62"/>
      <c r="D22" s="67">
        <v>13</v>
      </c>
      <c r="E22" s="110">
        <v>1564183200</v>
      </c>
      <c r="F22" s="110">
        <v>8718100400</v>
      </c>
      <c r="G22" s="110">
        <v>1337827889</v>
      </c>
      <c r="H22" s="110">
        <v>1319535682</v>
      </c>
      <c r="I22" s="110">
        <v>109224300</v>
      </c>
      <c r="J22" s="110">
        <f t="shared" ref="J22:J28" si="4">E22+F22-G22+H22+I22</f>
        <v>10373215693</v>
      </c>
      <c r="K22" s="110">
        <v>21490</v>
      </c>
      <c r="L22" s="110">
        <v>131497</v>
      </c>
      <c r="M22" s="110">
        <v>1253</v>
      </c>
      <c r="N22" s="110">
        <f t="shared" ref="N22:N28" si="5">SUM(K22:M22)</f>
        <v>154240</v>
      </c>
      <c r="O22" s="73">
        <v>100.35786323117965</v>
      </c>
      <c r="P22" s="73">
        <v>101.31754798751862</v>
      </c>
      <c r="Q22" s="67">
        <v>13</v>
      </c>
      <c r="R22" s="79"/>
      <c r="S22" s="82"/>
      <c r="T22" s="82"/>
      <c r="U22" s="79"/>
      <c r="V22" s="79"/>
      <c r="Y22" s="79"/>
      <c r="Z22" s="79"/>
    </row>
    <row r="23" spans="1:26" s="105" customFormat="1" ht="13.5" customHeight="1" x14ac:dyDescent="0.15">
      <c r="A23" s="104"/>
      <c r="B23" s="54" t="s">
        <v>54</v>
      </c>
      <c r="C23" s="62"/>
      <c r="D23" s="67">
        <v>14</v>
      </c>
      <c r="E23" s="110">
        <v>104646800</v>
      </c>
      <c r="F23" s="110">
        <v>433506700</v>
      </c>
      <c r="G23" s="110">
        <v>66784000</v>
      </c>
      <c r="H23" s="110">
        <v>65597900</v>
      </c>
      <c r="I23" s="110">
        <v>2973800</v>
      </c>
      <c r="J23" s="110">
        <f t="shared" si="4"/>
        <v>539941200</v>
      </c>
      <c r="K23" s="110">
        <v>2759</v>
      </c>
      <c r="L23" s="110">
        <v>9062</v>
      </c>
      <c r="M23" s="110">
        <v>48</v>
      </c>
      <c r="N23" s="110">
        <f t="shared" si="5"/>
        <v>11869</v>
      </c>
      <c r="O23" s="73">
        <v>99.015600233586383</v>
      </c>
      <c r="P23" s="73">
        <v>99.834810864541581</v>
      </c>
      <c r="Q23" s="67">
        <v>14</v>
      </c>
      <c r="R23" s="79"/>
      <c r="S23" s="82"/>
      <c r="T23" s="82"/>
      <c r="U23" s="79"/>
      <c r="V23" s="79"/>
      <c r="Y23" s="79"/>
      <c r="Z23" s="79"/>
    </row>
    <row r="24" spans="1:26" s="105" customFormat="1" ht="13.5" customHeight="1" x14ac:dyDescent="0.15">
      <c r="A24" s="104"/>
      <c r="B24" s="54" t="s">
        <v>17</v>
      </c>
      <c r="C24" s="62"/>
      <c r="D24" s="67">
        <v>15</v>
      </c>
      <c r="E24" s="110">
        <v>124028900</v>
      </c>
      <c r="F24" s="110">
        <v>632740800</v>
      </c>
      <c r="G24" s="110">
        <v>97509800</v>
      </c>
      <c r="H24" s="110">
        <v>95749100</v>
      </c>
      <c r="I24" s="110">
        <v>7077400</v>
      </c>
      <c r="J24" s="110">
        <f t="shared" si="4"/>
        <v>762086400</v>
      </c>
      <c r="K24" s="110">
        <v>2519</v>
      </c>
      <c r="L24" s="110">
        <v>12993</v>
      </c>
      <c r="M24" s="110">
        <v>84</v>
      </c>
      <c r="N24" s="110">
        <f t="shared" si="5"/>
        <v>15596</v>
      </c>
      <c r="O24" s="73">
        <v>100.63883332257856</v>
      </c>
      <c r="P24" s="73">
        <v>102.072260574599</v>
      </c>
      <c r="Q24" s="67">
        <v>15</v>
      </c>
      <c r="R24" s="79"/>
      <c r="S24" s="82"/>
      <c r="T24" s="82"/>
      <c r="U24" s="79"/>
      <c r="V24" s="79"/>
      <c r="Y24" s="79"/>
      <c r="Z24" s="79"/>
    </row>
    <row r="25" spans="1:26" s="105" customFormat="1" ht="13.5" customHeight="1" x14ac:dyDescent="0.15">
      <c r="A25" s="104"/>
      <c r="B25" s="54" t="s">
        <v>55</v>
      </c>
      <c r="C25" s="62"/>
      <c r="D25" s="67">
        <v>16</v>
      </c>
      <c r="E25" s="110">
        <v>29692400</v>
      </c>
      <c r="F25" s="110">
        <v>141488200</v>
      </c>
      <c r="G25" s="110">
        <v>21551700</v>
      </c>
      <c r="H25" s="110">
        <v>22020000</v>
      </c>
      <c r="I25" s="110">
        <v>896600</v>
      </c>
      <c r="J25" s="110">
        <f t="shared" si="4"/>
        <v>172545500</v>
      </c>
      <c r="K25" s="110">
        <v>830</v>
      </c>
      <c r="L25" s="110">
        <v>3153</v>
      </c>
      <c r="M25" s="110">
        <v>20</v>
      </c>
      <c r="N25" s="110">
        <f t="shared" si="5"/>
        <v>4003</v>
      </c>
      <c r="O25" s="73">
        <v>99.157790438444394</v>
      </c>
      <c r="P25" s="73">
        <v>100.39659288541689</v>
      </c>
      <c r="Q25" s="67">
        <v>16</v>
      </c>
      <c r="R25" s="79"/>
      <c r="S25" s="82"/>
      <c r="T25" s="82"/>
      <c r="U25" s="79"/>
      <c r="V25" s="79"/>
      <c r="Y25" s="79"/>
      <c r="Z25" s="79"/>
    </row>
    <row r="26" spans="1:26" s="105" customFormat="1" ht="13.5" customHeight="1" x14ac:dyDescent="0.15">
      <c r="A26" s="104"/>
      <c r="B26" s="54" t="s">
        <v>56</v>
      </c>
      <c r="C26" s="62"/>
      <c r="D26" s="67">
        <v>17</v>
      </c>
      <c r="E26" s="110">
        <v>15225200</v>
      </c>
      <c r="F26" s="110">
        <v>102377100</v>
      </c>
      <c r="G26" s="110">
        <v>14867800</v>
      </c>
      <c r="H26" s="110">
        <v>15041400</v>
      </c>
      <c r="I26" s="110">
        <v>2481700</v>
      </c>
      <c r="J26" s="110">
        <f t="shared" si="4"/>
        <v>120257600</v>
      </c>
      <c r="K26" s="110">
        <v>518</v>
      </c>
      <c r="L26" s="110">
        <v>2166</v>
      </c>
      <c r="M26" s="110">
        <v>21</v>
      </c>
      <c r="N26" s="110">
        <f t="shared" si="5"/>
        <v>2705</v>
      </c>
      <c r="O26" s="73">
        <v>100.14809329877824</v>
      </c>
      <c r="P26" s="73">
        <v>99.498690671708161</v>
      </c>
      <c r="Q26" s="67">
        <v>17</v>
      </c>
      <c r="R26" s="79"/>
      <c r="S26" s="82"/>
      <c r="T26" s="82"/>
      <c r="U26" s="79"/>
      <c r="V26" s="79"/>
      <c r="Y26" s="79"/>
      <c r="Z26" s="79"/>
    </row>
    <row r="27" spans="1:26" s="105" customFormat="1" ht="13.5" customHeight="1" x14ac:dyDescent="0.15">
      <c r="A27" s="104"/>
      <c r="B27" s="54" t="s">
        <v>44</v>
      </c>
      <c r="C27" s="62"/>
      <c r="D27" s="67">
        <v>18</v>
      </c>
      <c r="E27" s="110">
        <v>12970100</v>
      </c>
      <c r="F27" s="110">
        <v>78426800</v>
      </c>
      <c r="G27" s="110">
        <v>11881300</v>
      </c>
      <c r="H27" s="110">
        <v>11797300</v>
      </c>
      <c r="I27" s="110">
        <v>2295200</v>
      </c>
      <c r="J27" s="110">
        <f t="shared" si="4"/>
        <v>93608100</v>
      </c>
      <c r="K27" s="110">
        <v>396</v>
      </c>
      <c r="L27" s="110">
        <v>1717</v>
      </c>
      <c r="M27" s="110">
        <v>13</v>
      </c>
      <c r="N27" s="110">
        <f t="shared" si="5"/>
        <v>2126</v>
      </c>
      <c r="O27" s="73">
        <v>99.114219114219111</v>
      </c>
      <c r="P27" s="73">
        <v>102.12825151051635</v>
      </c>
      <c r="Q27" s="67">
        <v>18</v>
      </c>
      <c r="R27" s="79"/>
      <c r="S27" s="82"/>
      <c r="T27" s="82"/>
      <c r="U27" s="79"/>
      <c r="V27" s="79"/>
      <c r="Y27" s="79"/>
      <c r="Z27" s="79"/>
    </row>
    <row r="28" spans="1:26" s="105" customFormat="1" ht="13.5" customHeight="1" x14ac:dyDescent="0.15">
      <c r="A28" s="104"/>
      <c r="B28" s="54" t="s">
        <v>7</v>
      </c>
      <c r="C28" s="62"/>
      <c r="D28" s="67">
        <v>19</v>
      </c>
      <c r="E28" s="110">
        <v>123921600</v>
      </c>
      <c r="F28" s="110">
        <v>44122500</v>
      </c>
      <c r="G28" s="110">
        <v>3220600</v>
      </c>
      <c r="H28" s="110">
        <v>2943400</v>
      </c>
      <c r="I28" s="110">
        <v>1055500</v>
      </c>
      <c r="J28" s="110">
        <f t="shared" si="4"/>
        <v>168822400</v>
      </c>
      <c r="K28" s="110">
        <v>1214</v>
      </c>
      <c r="L28" s="110">
        <v>620</v>
      </c>
      <c r="M28" s="110">
        <v>10</v>
      </c>
      <c r="N28" s="110">
        <f t="shared" si="5"/>
        <v>1844</v>
      </c>
      <c r="O28" s="73">
        <v>100.87527352297595</v>
      </c>
      <c r="P28" s="73">
        <v>110.46656114409328</v>
      </c>
      <c r="Q28" s="67">
        <v>19</v>
      </c>
      <c r="R28" s="79"/>
      <c r="S28" s="82"/>
      <c r="T28" s="82"/>
      <c r="U28" s="79"/>
      <c r="V28" s="79"/>
      <c r="Y28" s="79"/>
      <c r="Z28" s="79"/>
    </row>
    <row r="29" spans="1:26" s="97" customFormat="1" ht="13.5" customHeight="1" x14ac:dyDescent="0.15">
      <c r="A29" s="96"/>
      <c r="B29" s="55" t="s">
        <v>90</v>
      </c>
      <c r="C29" s="64"/>
      <c r="D29" s="69">
        <v>20</v>
      </c>
      <c r="E29" s="106">
        <f t="shared" ref="E29:M29" si="6">E22+E23+E24+E25+E26+E27+E28</f>
        <v>1974668200</v>
      </c>
      <c r="F29" s="106">
        <f t="shared" si="6"/>
        <v>10150762500</v>
      </c>
      <c r="G29" s="106">
        <f t="shared" si="6"/>
        <v>1553643089</v>
      </c>
      <c r="H29" s="106">
        <f t="shared" si="6"/>
        <v>1532684782</v>
      </c>
      <c r="I29" s="106">
        <f t="shared" si="6"/>
        <v>126004500</v>
      </c>
      <c r="J29" s="106">
        <f t="shared" si="6"/>
        <v>12230476893</v>
      </c>
      <c r="K29" s="106">
        <f t="shared" si="6"/>
        <v>29726</v>
      </c>
      <c r="L29" s="106">
        <f t="shared" si="6"/>
        <v>161208</v>
      </c>
      <c r="M29" s="106">
        <f t="shared" si="6"/>
        <v>1449</v>
      </c>
      <c r="N29" s="106">
        <f>SUM(K29:M29)</f>
        <v>192383</v>
      </c>
      <c r="O29" s="74">
        <v>100.25953044792453</v>
      </c>
      <c r="P29" s="74">
        <v>101.38850656103322</v>
      </c>
      <c r="Q29" s="69">
        <v>20</v>
      </c>
      <c r="R29" s="47"/>
      <c r="S29" s="83"/>
      <c r="T29" s="83"/>
      <c r="U29" s="47"/>
      <c r="V29" s="47"/>
      <c r="Y29" s="47"/>
      <c r="Z29" s="47"/>
    </row>
    <row r="30" spans="1:26" ht="13.5" customHeight="1" x14ac:dyDescent="0.15">
      <c r="A30" s="95"/>
      <c r="B30" s="54"/>
      <c r="C30" s="62"/>
      <c r="D30" s="67"/>
      <c r="E30" s="109"/>
      <c r="F30" s="109"/>
      <c r="G30" s="109"/>
      <c r="H30" s="109"/>
      <c r="I30" s="109"/>
      <c r="J30" s="109"/>
      <c r="K30" s="109"/>
      <c r="L30" s="109"/>
      <c r="M30" s="109"/>
      <c r="N30" s="110"/>
      <c r="O30" s="73"/>
      <c r="P30" s="73"/>
      <c r="Q30" s="67"/>
      <c r="R30" s="79"/>
      <c r="S30" s="82"/>
      <c r="T30" s="82"/>
      <c r="U30" s="79"/>
      <c r="V30" s="79"/>
      <c r="Y30" s="79"/>
      <c r="Z30" s="79"/>
    </row>
    <row r="31" spans="1:26" s="105" customFormat="1" ht="13.5" customHeight="1" x14ac:dyDescent="0.15">
      <c r="A31" s="104"/>
      <c r="B31" s="54" t="s">
        <v>57</v>
      </c>
      <c r="C31" s="62"/>
      <c r="D31" s="67">
        <v>21</v>
      </c>
      <c r="E31" s="110">
        <v>284863400</v>
      </c>
      <c r="F31" s="110">
        <v>1610031400</v>
      </c>
      <c r="G31" s="110">
        <v>243339794</v>
      </c>
      <c r="H31" s="110">
        <v>243257625</v>
      </c>
      <c r="I31" s="110">
        <v>9972900</v>
      </c>
      <c r="J31" s="110">
        <f>E31+F31-G31+H31+I31</f>
        <v>1904785531</v>
      </c>
      <c r="K31" s="110">
        <v>7675</v>
      </c>
      <c r="L31" s="110">
        <v>29494</v>
      </c>
      <c r="M31" s="110">
        <v>133</v>
      </c>
      <c r="N31" s="110">
        <f>SUM(K31:M31)</f>
        <v>37302</v>
      </c>
      <c r="O31" s="73">
        <v>100.11608751608752</v>
      </c>
      <c r="P31" s="73">
        <v>99.891937268702137</v>
      </c>
      <c r="Q31" s="67">
        <v>21</v>
      </c>
      <c r="R31" s="79"/>
      <c r="S31" s="82"/>
      <c r="T31" s="82"/>
      <c r="U31" s="79"/>
      <c r="V31" s="79"/>
      <c r="Y31" s="79"/>
      <c r="Z31" s="79"/>
    </row>
    <row r="32" spans="1:26" s="105" customFormat="1" ht="13.5" customHeight="1" x14ac:dyDescent="0.15">
      <c r="A32" s="104"/>
      <c r="B32" s="54" t="s">
        <v>58</v>
      </c>
      <c r="C32" s="62"/>
      <c r="D32" s="67">
        <v>22</v>
      </c>
      <c r="E32" s="110">
        <v>103067800</v>
      </c>
      <c r="F32" s="110">
        <v>555848800</v>
      </c>
      <c r="G32" s="110">
        <v>82728600</v>
      </c>
      <c r="H32" s="110">
        <v>84535600</v>
      </c>
      <c r="I32" s="110">
        <v>5002100</v>
      </c>
      <c r="J32" s="110">
        <f>E32+F32-G32+H32+I32</f>
        <v>665725700</v>
      </c>
      <c r="K32" s="110">
        <v>2645</v>
      </c>
      <c r="L32" s="110">
        <v>9341</v>
      </c>
      <c r="M32" s="110">
        <v>37</v>
      </c>
      <c r="N32" s="110">
        <f>SUM(K32:M32)</f>
        <v>12023</v>
      </c>
      <c r="O32" s="73">
        <v>99.916895204853319</v>
      </c>
      <c r="P32" s="73">
        <v>97.612021489357957</v>
      </c>
      <c r="Q32" s="67">
        <v>22</v>
      </c>
      <c r="R32" s="79"/>
      <c r="S32" s="82"/>
      <c r="T32" s="82"/>
      <c r="U32" s="79"/>
      <c r="V32" s="79"/>
      <c r="Y32" s="79"/>
      <c r="Z32" s="79"/>
    </row>
    <row r="33" spans="1:26" s="97" customFormat="1" ht="13.5" customHeight="1" x14ac:dyDescent="0.15">
      <c r="A33" s="96"/>
      <c r="B33" s="56" t="s">
        <v>77</v>
      </c>
      <c r="C33" s="64"/>
      <c r="D33" s="69">
        <v>23</v>
      </c>
      <c r="E33" s="107">
        <f>E31+E32</f>
        <v>387931200</v>
      </c>
      <c r="F33" s="107">
        <f t="shared" ref="F33:I33" si="7">F31+F32</f>
        <v>2165880200</v>
      </c>
      <c r="G33" s="107">
        <f t="shared" si="7"/>
        <v>326068394</v>
      </c>
      <c r="H33" s="107">
        <f t="shared" si="7"/>
        <v>327793225</v>
      </c>
      <c r="I33" s="107">
        <f t="shared" si="7"/>
        <v>14975000</v>
      </c>
      <c r="J33" s="107">
        <f>J31+J32</f>
        <v>2570511231</v>
      </c>
      <c r="K33" s="107">
        <f>K31+K32</f>
        <v>10320</v>
      </c>
      <c r="L33" s="107">
        <f>L31+L32</f>
        <v>38835</v>
      </c>
      <c r="M33" s="107">
        <f>M31+M32</f>
        <v>170</v>
      </c>
      <c r="N33" s="106">
        <f>SUM(K33:M33)</f>
        <v>49325</v>
      </c>
      <c r="O33" s="74">
        <v>99.891891179630647</v>
      </c>
      <c r="P33" s="74">
        <v>99.291313423042553</v>
      </c>
      <c r="Q33" s="69">
        <v>23</v>
      </c>
      <c r="R33" s="47"/>
      <c r="S33" s="83"/>
      <c r="T33" s="83"/>
      <c r="U33" s="47"/>
      <c r="V33" s="47"/>
      <c r="Y33" s="47"/>
      <c r="Z33" s="47"/>
    </row>
    <row r="34" spans="1:26" ht="13.5" customHeight="1" x14ac:dyDescent="0.15">
      <c r="A34" s="95"/>
      <c r="B34" s="54"/>
      <c r="C34" s="62"/>
      <c r="D34" s="67"/>
      <c r="E34" s="109"/>
      <c r="F34" s="109"/>
      <c r="G34" s="109"/>
      <c r="H34" s="109"/>
      <c r="I34" s="109"/>
      <c r="J34" s="109"/>
      <c r="K34" s="109"/>
      <c r="L34" s="109"/>
      <c r="M34" s="109"/>
      <c r="N34" s="110"/>
      <c r="O34" s="73"/>
      <c r="P34" s="73"/>
      <c r="Q34" s="67"/>
      <c r="R34" s="79"/>
      <c r="S34" s="82"/>
      <c r="T34" s="82"/>
      <c r="U34" s="79"/>
      <c r="V34" s="79"/>
      <c r="Y34" s="79"/>
      <c r="Z34" s="79"/>
    </row>
    <row r="35" spans="1:26" s="105" customFormat="1" ht="13.5" customHeight="1" x14ac:dyDescent="0.15">
      <c r="A35" s="104"/>
      <c r="B35" s="54" t="s">
        <v>30</v>
      </c>
      <c r="C35" s="62"/>
      <c r="D35" s="67">
        <v>24</v>
      </c>
      <c r="E35" s="110">
        <v>323789822</v>
      </c>
      <c r="F35" s="110">
        <v>1533745474</v>
      </c>
      <c r="G35" s="110">
        <v>238546156</v>
      </c>
      <c r="H35" s="110">
        <v>235841111</v>
      </c>
      <c r="I35" s="110">
        <v>15101000</v>
      </c>
      <c r="J35" s="110">
        <f>E35+F35-G35+H35+I35</f>
        <v>1869931251</v>
      </c>
      <c r="K35" s="110">
        <v>8033</v>
      </c>
      <c r="L35" s="110">
        <v>30222</v>
      </c>
      <c r="M35" s="110">
        <v>189</v>
      </c>
      <c r="N35" s="110">
        <f>SUM(K35:M35)</f>
        <v>38444</v>
      </c>
      <c r="O35" s="73">
        <v>100.86847007582716</v>
      </c>
      <c r="P35" s="73">
        <v>101.68059864612103</v>
      </c>
      <c r="Q35" s="67">
        <v>24</v>
      </c>
      <c r="R35" s="79"/>
      <c r="S35" s="82"/>
      <c r="T35" s="82"/>
      <c r="U35" s="79"/>
      <c r="V35" s="79"/>
      <c r="Y35" s="79"/>
      <c r="Z35" s="79"/>
    </row>
    <row r="36" spans="1:26" s="105" customFormat="1" ht="13.5" customHeight="1" x14ac:dyDescent="0.15">
      <c r="A36" s="104"/>
      <c r="B36" s="54" t="s">
        <v>59</v>
      </c>
      <c r="C36" s="62"/>
      <c r="D36" s="67">
        <v>25</v>
      </c>
      <c r="E36" s="110">
        <v>64152874</v>
      </c>
      <c r="F36" s="110">
        <v>440455000</v>
      </c>
      <c r="G36" s="110">
        <v>63355385</v>
      </c>
      <c r="H36" s="110">
        <v>62928972</v>
      </c>
      <c r="I36" s="110">
        <v>6183700</v>
      </c>
      <c r="J36" s="110">
        <f>E36+F36-G36+H36+I36</f>
        <v>510365161</v>
      </c>
      <c r="K36" s="110">
        <v>1955</v>
      </c>
      <c r="L36" s="110">
        <v>9714</v>
      </c>
      <c r="M36" s="110">
        <v>48</v>
      </c>
      <c r="N36" s="110">
        <f>SUM(K36:M36)</f>
        <v>11717</v>
      </c>
      <c r="O36" s="73">
        <v>99.727636394586767</v>
      </c>
      <c r="P36" s="73">
        <v>100.84443795830988</v>
      </c>
      <c r="Q36" s="67">
        <v>25</v>
      </c>
      <c r="R36" s="79"/>
      <c r="S36" s="82"/>
      <c r="T36" s="82"/>
      <c r="U36" s="79"/>
      <c r="V36" s="79"/>
      <c r="Y36" s="79"/>
      <c r="Z36" s="79"/>
    </row>
    <row r="37" spans="1:26" s="105" customFormat="1" ht="13.5" customHeight="1" x14ac:dyDescent="0.15">
      <c r="A37" s="104"/>
      <c r="B37" s="54" t="s">
        <v>60</v>
      </c>
      <c r="C37" s="62"/>
      <c r="D37" s="67">
        <v>26</v>
      </c>
      <c r="E37" s="110">
        <v>75332400</v>
      </c>
      <c r="F37" s="110">
        <v>303762100</v>
      </c>
      <c r="G37" s="110">
        <v>46954300</v>
      </c>
      <c r="H37" s="110">
        <v>47405700</v>
      </c>
      <c r="I37" s="110">
        <v>3669500</v>
      </c>
      <c r="J37" s="110">
        <f>E37+F37-G37+H37+I37</f>
        <v>383215400</v>
      </c>
      <c r="K37" s="110">
        <v>2178</v>
      </c>
      <c r="L37" s="110">
        <v>6973</v>
      </c>
      <c r="M37" s="110">
        <v>36</v>
      </c>
      <c r="N37" s="110">
        <f>SUM(K37:M37)</f>
        <v>9187</v>
      </c>
      <c r="O37" s="73">
        <v>100.88952339117066</v>
      </c>
      <c r="P37" s="73">
        <v>102.44064655841862</v>
      </c>
      <c r="Q37" s="67">
        <v>26</v>
      </c>
      <c r="R37" s="79"/>
      <c r="S37" s="82"/>
      <c r="T37" s="82"/>
      <c r="U37" s="79"/>
      <c r="V37" s="79"/>
      <c r="Y37" s="79"/>
      <c r="Z37" s="79"/>
    </row>
    <row r="38" spans="1:26" s="97" customFormat="1" ht="13.5" customHeight="1" x14ac:dyDescent="0.15">
      <c r="A38" s="96"/>
      <c r="B38" s="56" t="s">
        <v>78</v>
      </c>
      <c r="C38" s="64"/>
      <c r="D38" s="69">
        <v>27</v>
      </c>
      <c r="E38" s="107">
        <f t="shared" ref="E38:M38" si="8">E36+E37+E35</f>
        <v>463275096</v>
      </c>
      <c r="F38" s="107">
        <f t="shared" si="8"/>
        <v>2277962574</v>
      </c>
      <c r="G38" s="107">
        <f t="shared" si="8"/>
        <v>348855841</v>
      </c>
      <c r="H38" s="107">
        <f t="shared" si="8"/>
        <v>346175783</v>
      </c>
      <c r="I38" s="107">
        <f t="shared" si="8"/>
        <v>24954200</v>
      </c>
      <c r="J38" s="107">
        <f t="shared" si="8"/>
        <v>2763511812</v>
      </c>
      <c r="K38" s="107">
        <f t="shared" si="8"/>
        <v>12166</v>
      </c>
      <c r="L38" s="107">
        <f t="shared" si="8"/>
        <v>46909</v>
      </c>
      <c r="M38" s="107">
        <f t="shared" si="8"/>
        <v>273</v>
      </c>
      <c r="N38" s="106">
        <f>SUM(K38:M38)</f>
        <v>59348</v>
      </c>
      <c r="O38" s="74">
        <v>100.64441731108398</v>
      </c>
      <c r="P38" s="74">
        <v>101.62953545928148</v>
      </c>
      <c r="Q38" s="69">
        <v>27</v>
      </c>
      <c r="R38" s="47"/>
      <c r="S38" s="83"/>
      <c r="T38" s="83"/>
      <c r="U38" s="47"/>
      <c r="V38" s="47"/>
      <c r="Y38" s="47"/>
      <c r="Z38" s="47"/>
    </row>
    <row r="39" spans="1:26" ht="13.5" customHeight="1" x14ac:dyDescent="0.15">
      <c r="A39" s="95"/>
      <c r="B39" s="54"/>
      <c r="C39" s="62"/>
      <c r="D39" s="67"/>
      <c r="E39" s="109"/>
      <c r="F39" s="109"/>
      <c r="G39" s="109"/>
      <c r="H39" s="109"/>
      <c r="I39" s="109"/>
      <c r="J39" s="109"/>
      <c r="K39" s="109"/>
      <c r="L39" s="109"/>
      <c r="M39" s="109"/>
      <c r="N39" s="110"/>
      <c r="O39" s="73"/>
      <c r="P39" s="73"/>
      <c r="Q39" s="67"/>
      <c r="R39" s="79"/>
      <c r="S39" s="82"/>
      <c r="T39" s="82"/>
      <c r="U39" s="79"/>
      <c r="V39" s="79"/>
      <c r="Y39" s="79"/>
      <c r="Z39" s="79"/>
    </row>
    <row r="40" spans="1:26" s="105" customFormat="1" ht="13.5" customHeight="1" x14ac:dyDescent="0.15">
      <c r="A40" s="104"/>
      <c r="B40" s="54" t="s">
        <v>61</v>
      </c>
      <c r="C40" s="62"/>
      <c r="D40" s="67">
        <v>28</v>
      </c>
      <c r="E40" s="110">
        <v>257184700</v>
      </c>
      <c r="F40" s="110">
        <v>1839327200</v>
      </c>
      <c r="G40" s="110">
        <v>256908400</v>
      </c>
      <c r="H40" s="110">
        <v>257546500</v>
      </c>
      <c r="I40" s="110">
        <v>15251600</v>
      </c>
      <c r="J40" s="110">
        <f>E40+F40-G40+H40+I40</f>
        <v>2112401600</v>
      </c>
      <c r="K40" s="110">
        <v>7234</v>
      </c>
      <c r="L40" s="110">
        <v>34749</v>
      </c>
      <c r="M40" s="110">
        <v>164</v>
      </c>
      <c r="N40" s="110">
        <f>SUM(K40:M40)</f>
        <v>42147</v>
      </c>
      <c r="O40" s="73">
        <v>99.801093983092997</v>
      </c>
      <c r="P40" s="73">
        <v>102.24090065627438</v>
      </c>
      <c r="Q40" s="67">
        <v>28</v>
      </c>
      <c r="R40" s="79"/>
      <c r="S40" s="82"/>
      <c r="T40" s="82"/>
      <c r="U40" s="79"/>
      <c r="V40" s="79"/>
      <c r="Y40" s="79"/>
      <c r="Z40" s="79"/>
    </row>
    <row r="41" spans="1:26" s="97" customFormat="1" ht="13.5" customHeight="1" x14ac:dyDescent="0.15">
      <c r="A41" s="96"/>
      <c r="B41" s="56" t="s">
        <v>79</v>
      </c>
      <c r="C41" s="64"/>
      <c r="D41" s="69">
        <v>29</v>
      </c>
      <c r="E41" s="106">
        <f>SUM(E40)</f>
        <v>257184700</v>
      </c>
      <c r="F41" s="106">
        <f t="shared" ref="F41:N41" si="9">SUM(F40)</f>
        <v>1839327200</v>
      </c>
      <c r="G41" s="106">
        <f t="shared" si="9"/>
        <v>256908400</v>
      </c>
      <c r="H41" s="106">
        <f t="shared" si="9"/>
        <v>257546500</v>
      </c>
      <c r="I41" s="106">
        <f t="shared" si="9"/>
        <v>15251600</v>
      </c>
      <c r="J41" s="106">
        <f t="shared" si="9"/>
        <v>2112401600</v>
      </c>
      <c r="K41" s="106">
        <f t="shared" si="9"/>
        <v>7234</v>
      </c>
      <c r="L41" s="106">
        <f t="shared" si="9"/>
        <v>34749</v>
      </c>
      <c r="M41" s="106">
        <f t="shared" si="9"/>
        <v>164</v>
      </c>
      <c r="N41" s="106">
        <f t="shared" si="9"/>
        <v>42147</v>
      </c>
      <c r="O41" s="74">
        <v>99.801093983092997</v>
      </c>
      <c r="P41" s="74">
        <v>102.24090065627438</v>
      </c>
      <c r="Q41" s="69">
        <v>29</v>
      </c>
      <c r="R41" s="47"/>
      <c r="S41" s="83"/>
      <c r="T41" s="83"/>
      <c r="U41" s="47"/>
      <c r="V41" s="47"/>
      <c r="Y41" s="47"/>
      <c r="Z41" s="47"/>
    </row>
    <row r="42" spans="1:26" ht="13.5" customHeight="1" x14ac:dyDescent="0.15">
      <c r="A42" s="95"/>
      <c r="B42" s="54"/>
      <c r="C42" s="62"/>
      <c r="D42" s="67"/>
      <c r="E42" s="109"/>
      <c r="F42" s="109"/>
      <c r="G42" s="109"/>
      <c r="H42" s="109"/>
      <c r="I42" s="109"/>
      <c r="J42" s="109"/>
      <c r="K42" s="109"/>
      <c r="L42" s="109"/>
      <c r="M42" s="109"/>
      <c r="N42" s="110"/>
      <c r="O42" s="73"/>
      <c r="P42" s="73"/>
      <c r="Q42" s="67"/>
      <c r="R42" s="79"/>
      <c r="S42" s="82"/>
      <c r="T42" s="82"/>
      <c r="U42" s="79"/>
      <c r="V42" s="79"/>
      <c r="Y42" s="79"/>
      <c r="Z42" s="79"/>
    </row>
    <row r="43" spans="1:26" s="105" customFormat="1" ht="13.5" customHeight="1" x14ac:dyDescent="0.15">
      <c r="A43" s="104"/>
      <c r="B43" s="54" t="s">
        <v>8</v>
      </c>
      <c r="C43" s="62"/>
      <c r="D43" s="67">
        <v>30</v>
      </c>
      <c r="E43" s="110">
        <v>149722700</v>
      </c>
      <c r="F43" s="110">
        <v>733390100</v>
      </c>
      <c r="G43" s="110">
        <v>114742800</v>
      </c>
      <c r="H43" s="110">
        <v>113067100</v>
      </c>
      <c r="I43" s="110">
        <v>9947100</v>
      </c>
      <c r="J43" s="110">
        <f>E43+F43-G43+H43+I43</f>
        <v>891384200</v>
      </c>
      <c r="K43" s="110">
        <v>4422</v>
      </c>
      <c r="L43" s="110">
        <v>15930</v>
      </c>
      <c r="M43" s="110">
        <v>78</v>
      </c>
      <c r="N43" s="110">
        <f>SUM(K43:M43)</f>
        <v>20430</v>
      </c>
      <c r="O43" s="73">
        <v>100.13233348037053</v>
      </c>
      <c r="P43" s="73">
        <v>100.63915009103862</v>
      </c>
      <c r="Q43" s="67">
        <v>30</v>
      </c>
      <c r="R43" s="79"/>
      <c r="S43" s="82"/>
      <c r="T43" s="82"/>
      <c r="U43" s="79"/>
      <c r="V43" s="79"/>
      <c r="Y43" s="79"/>
      <c r="Z43" s="79"/>
    </row>
    <row r="44" spans="1:26" s="105" customFormat="1" ht="13.5" customHeight="1" x14ac:dyDescent="0.15">
      <c r="A44" s="104"/>
      <c r="B44" s="54" t="s">
        <v>39</v>
      </c>
      <c r="C44" s="62"/>
      <c r="D44" s="67">
        <v>31</v>
      </c>
      <c r="E44" s="110">
        <v>49975000</v>
      </c>
      <c r="F44" s="110">
        <v>216265000</v>
      </c>
      <c r="G44" s="110">
        <v>34102400</v>
      </c>
      <c r="H44" s="110">
        <v>33900607</v>
      </c>
      <c r="I44" s="110">
        <v>3225400</v>
      </c>
      <c r="J44" s="110">
        <f>E44+F44-G44+H44+I44</f>
        <v>269263607</v>
      </c>
      <c r="K44" s="110">
        <v>1526</v>
      </c>
      <c r="L44" s="110">
        <v>5088</v>
      </c>
      <c r="M44" s="110">
        <v>21</v>
      </c>
      <c r="N44" s="110">
        <f>SUM(K44:M44)</f>
        <v>6635</v>
      </c>
      <c r="O44" s="73">
        <v>98.529848529848536</v>
      </c>
      <c r="P44" s="73">
        <v>101.50130007076572</v>
      </c>
      <c r="Q44" s="67">
        <v>31</v>
      </c>
      <c r="R44" s="79"/>
      <c r="S44" s="82"/>
      <c r="T44" s="82"/>
      <c r="U44" s="79"/>
      <c r="V44" s="79"/>
      <c r="Y44" s="79"/>
      <c r="Z44" s="79"/>
    </row>
    <row r="45" spans="1:26" s="105" customFormat="1" ht="13.5" customHeight="1" x14ac:dyDescent="0.15">
      <c r="A45" s="104"/>
      <c r="B45" s="54" t="s">
        <v>62</v>
      </c>
      <c r="C45" s="62"/>
      <c r="D45" s="67">
        <v>32</v>
      </c>
      <c r="E45" s="110">
        <v>4911100</v>
      </c>
      <c r="F45" s="110">
        <v>35715000</v>
      </c>
      <c r="G45" s="110">
        <v>5511000</v>
      </c>
      <c r="H45" s="110">
        <v>5061500</v>
      </c>
      <c r="I45" s="110">
        <v>25500</v>
      </c>
      <c r="J45" s="110">
        <f>E45+F45-G45+H45+I45</f>
        <v>40202100</v>
      </c>
      <c r="K45" s="110">
        <v>244</v>
      </c>
      <c r="L45" s="110">
        <v>924</v>
      </c>
      <c r="M45" s="110">
        <v>1</v>
      </c>
      <c r="N45" s="110">
        <f>SUM(K45:M45)</f>
        <v>1169</v>
      </c>
      <c r="O45" s="73">
        <v>101.74064403829416</v>
      </c>
      <c r="P45" s="73">
        <v>99.86635499392635</v>
      </c>
      <c r="Q45" s="67">
        <v>32</v>
      </c>
      <c r="R45" s="79"/>
      <c r="S45" s="82"/>
      <c r="T45" s="82"/>
      <c r="U45" s="79"/>
      <c r="V45" s="79"/>
      <c r="Y45" s="79"/>
      <c r="Z45" s="79"/>
    </row>
    <row r="46" spans="1:26" s="97" customFormat="1" ht="13.5" customHeight="1" x14ac:dyDescent="0.15">
      <c r="A46" s="96"/>
      <c r="B46" s="56" t="s">
        <v>80</v>
      </c>
      <c r="C46" s="64"/>
      <c r="D46" s="69">
        <v>33</v>
      </c>
      <c r="E46" s="107">
        <f t="shared" ref="E46:M46" si="10">E44+E45+E43</f>
        <v>204608800</v>
      </c>
      <c r="F46" s="107">
        <f t="shared" si="10"/>
        <v>985370100</v>
      </c>
      <c r="G46" s="107">
        <f t="shared" si="10"/>
        <v>154356200</v>
      </c>
      <c r="H46" s="107">
        <f t="shared" si="10"/>
        <v>152029207</v>
      </c>
      <c r="I46" s="107">
        <f t="shared" si="10"/>
        <v>13198000</v>
      </c>
      <c r="J46" s="107">
        <f t="shared" si="10"/>
        <v>1200849907</v>
      </c>
      <c r="K46" s="107">
        <f t="shared" si="10"/>
        <v>6192</v>
      </c>
      <c r="L46" s="107">
        <f t="shared" si="10"/>
        <v>21942</v>
      </c>
      <c r="M46" s="107">
        <f t="shared" si="10"/>
        <v>100</v>
      </c>
      <c r="N46" s="106">
        <f>SUM(K46:M46)</f>
        <v>28234</v>
      </c>
      <c r="O46" s="74">
        <v>99.816163473096225</v>
      </c>
      <c r="P46" s="74">
        <v>100.8050269001574</v>
      </c>
      <c r="Q46" s="69">
        <v>33</v>
      </c>
      <c r="R46" s="47"/>
      <c r="S46" s="83"/>
      <c r="T46" s="83"/>
      <c r="U46" s="47"/>
      <c r="V46" s="47"/>
      <c r="Y46" s="47"/>
      <c r="Z46" s="47"/>
    </row>
    <row r="47" spans="1:26" ht="13.5" customHeight="1" x14ac:dyDescent="0.15">
      <c r="A47" s="95"/>
      <c r="B47" s="54"/>
      <c r="C47" s="98"/>
      <c r="D47" s="99"/>
      <c r="E47" s="88"/>
      <c r="F47" s="88"/>
      <c r="G47" s="88"/>
      <c r="H47" s="88"/>
      <c r="I47" s="88"/>
      <c r="J47" s="88"/>
      <c r="K47" s="88"/>
      <c r="L47" s="88"/>
      <c r="M47" s="88"/>
      <c r="N47" s="88"/>
      <c r="O47" s="73"/>
      <c r="P47" s="73"/>
      <c r="Q47" s="99"/>
      <c r="S47" s="100"/>
      <c r="T47" s="100"/>
    </row>
    <row r="48" spans="1:26" s="97" customFormat="1" ht="13.5" customHeight="1" x14ac:dyDescent="0.15">
      <c r="A48" s="96"/>
      <c r="B48" s="56" t="s">
        <v>67</v>
      </c>
      <c r="C48" s="64"/>
      <c r="D48" s="69">
        <v>34</v>
      </c>
      <c r="E48" s="106">
        <f t="shared" ref="E48:N48" si="11">E9+E14+E20+E29+E33+E38+E41+E46</f>
        <v>4190809913</v>
      </c>
      <c r="F48" s="106">
        <f t="shared" si="11"/>
        <v>21616461691</v>
      </c>
      <c r="G48" s="106">
        <f t="shared" si="11"/>
        <v>3291317018</v>
      </c>
      <c r="H48" s="106">
        <f t="shared" si="11"/>
        <v>3257337602</v>
      </c>
      <c r="I48" s="106">
        <f t="shared" si="11"/>
        <v>239526720</v>
      </c>
      <c r="J48" s="106">
        <f t="shared" si="11"/>
        <v>26012818908</v>
      </c>
      <c r="K48" s="106">
        <f t="shared" si="11"/>
        <v>84589</v>
      </c>
      <c r="L48" s="106">
        <f t="shared" si="11"/>
        <v>388908</v>
      </c>
      <c r="M48" s="106">
        <f t="shared" si="11"/>
        <v>2499</v>
      </c>
      <c r="N48" s="106">
        <f t="shared" si="11"/>
        <v>475996</v>
      </c>
      <c r="O48" s="74">
        <v>100.12031365686209</v>
      </c>
      <c r="P48" s="74">
        <v>101.2237609777326</v>
      </c>
      <c r="Q48" s="69">
        <v>34</v>
      </c>
      <c r="R48" s="47"/>
      <c r="S48" s="83"/>
      <c r="T48" s="83"/>
      <c r="U48" s="47"/>
      <c r="V48" s="47"/>
      <c r="Y48" s="47"/>
      <c r="Z48" s="47"/>
    </row>
    <row r="49" spans="1:17" ht="9.75" customHeight="1" x14ac:dyDescent="0.15">
      <c r="A49" s="101"/>
      <c r="B49" s="57"/>
      <c r="C49" s="65"/>
      <c r="D49" s="86"/>
      <c r="E49" s="25"/>
      <c r="F49" s="25"/>
      <c r="G49" s="25"/>
      <c r="H49" s="25"/>
      <c r="I49" s="25"/>
      <c r="J49" s="25"/>
      <c r="K49" s="25"/>
      <c r="L49" s="25"/>
      <c r="M49" s="25"/>
      <c r="N49" s="71"/>
      <c r="O49" s="75"/>
      <c r="P49" s="75"/>
      <c r="Q49" s="86"/>
    </row>
  </sheetData>
  <mergeCells count="15">
    <mergeCell ref="Q3:Q5"/>
    <mergeCell ref="S3:T3"/>
    <mergeCell ref="E4:E5"/>
    <mergeCell ref="F4:H4"/>
    <mergeCell ref="K4:K5"/>
    <mergeCell ref="L4:L5"/>
    <mergeCell ref="M4:M5"/>
    <mergeCell ref="N4:N5"/>
    <mergeCell ref="S4:T4"/>
    <mergeCell ref="O3:P4"/>
    <mergeCell ref="D3:D5"/>
    <mergeCell ref="E3:H3"/>
    <mergeCell ref="I3:I5"/>
    <mergeCell ref="J3:J5"/>
    <mergeCell ref="K3:N3"/>
  </mergeCells>
  <phoneticPr fontId="1"/>
  <printOptions horizontalCentered="1"/>
  <pageMargins left="0.39370078740157483" right="0.39370078740157483" top="0.59055118110236227" bottom="0.59055118110236227" header="0.19685039370078741" footer="0.39370078740157483"/>
  <pageSetup paperSize="9" pageOrder="overThenDown" orientation="portrait" r:id="rId1"/>
  <headerFooter scaleWithDoc="0" alignWithMargins="0">
    <oddHeader>&amp;C&amp;"ＭＳ 明朝,標準"&amp;8令和2年度 秋田県税務統計書</oddHeader>
    <oddFooter>&amp;C&amp;"ＭＳ 明朝,標準"&amp;9- &amp;P+17 -</oddFooter>
  </headerFooter>
  <colBreaks count="2" manualBreakCount="2">
    <brk id="9" max="1048575" man="1"/>
    <brk id="17" max="5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課税状況・年度別</vt:lpstr>
      <vt:lpstr>市町村別</vt:lpstr>
      <vt:lpstr>課税状況・年度別!Print_Area</vt:lpstr>
      <vt:lpstr>市町村別!Print_Area</vt:lpstr>
    </vt:vector>
  </TitlesOfParts>
  <Company>秋田県総務部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税務課</dc:creator>
  <cp:lastModifiedBy>福田 将平</cp:lastModifiedBy>
  <cp:lastPrinted>2021-11-18T06:08:56Z</cp:lastPrinted>
  <dcterms:created xsi:type="dcterms:W3CDTF">1998-02-02T04:33:01Z</dcterms:created>
  <dcterms:modified xsi:type="dcterms:W3CDTF">2023-02-06T01:28:55Z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3.0.2.0</vt:lpwstr>
    </vt:vector>
  </property>
  <property fmtid="{DCFEDD21-7773-49B2-8022-6FC58DB5260B}" pid="3" name="LastSavedVersion">
    <vt:lpwstr>3.0.2.0</vt:lpwstr>
  </property>
  <property fmtid="{DCFEDD21-7773-49B2-8022-6FC58DB5260B}" pid="4" name="LastSavedDate">
    <vt:filetime>2018-08-27T06:38:07Z</vt:filetime>
  </property>
</Properties>
</file>