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修正用）R2税務統計書\"/>
    </mc:Choice>
  </mc:AlternateContent>
  <xr:revisionPtr revIDLastSave="0" documentId="13_ncr:1_{A82CDDCB-98D4-4E11-B5F9-DC2E7EC624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県税年度別決算額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7" i="1" l="1"/>
  <c r="V158" i="1" l="1"/>
  <c r="U158" i="1"/>
  <c r="T158" i="1"/>
  <c r="S158" i="1"/>
  <c r="R158" i="1"/>
  <c r="Q158" i="1"/>
  <c r="P158" i="1"/>
  <c r="F158" i="1"/>
  <c r="V157" i="1"/>
  <c r="U157" i="1"/>
  <c r="T157" i="1"/>
  <c r="S157" i="1"/>
  <c r="R157" i="1"/>
  <c r="Q157" i="1"/>
  <c r="P157" i="1"/>
  <c r="F157" i="1"/>
  <c r="V156" i="1"/>
  <c r="U156" i="1"/>
  <c r="T156" i="1"/>
  <c r="S156" i="1"/>
  <c r="R156" i="1"/>
  <c r="Q156" i="1"/>
  <c r="P156" i="1"/>
  <c r="F156" i="1"/>
  <c r="V155" i="1"/>
  <c r="U155" i="1"/>
  <c r="T155" i="1"/>
  <c r="S155" i="1"/>
  <c r="R155" i="1"/>
  <c r="Q155" i="1"/>
  <c r="P155" i="1"/>
  <c r="F155" i="1"/>
  <c r="V154" i="1"/>
  <c r="S154" i="1"/>
  <c r="R154" i="1"/>
  <c r="Q154" i="1"/>
  <c r="P154" i="1"/>
  <c r="F154" i="1"/>
  <c r="V152" i="1"/>
  <c r="S152" i="1"/>
  <c r="R152" i="1"/>
  <c r="Q152" i="1"/>
  <c r="P152" i="1"/>
  <c r="F152" i="1"/>
  <c r="V151" i="1"/>
  <c r="U151" i="1"/>
  <c r="T151" i="1"/>
  <c r="S151" i="1"/>
  <c r="R151" i="1"/>
  <c r="Q151" i="1"/>
  <c r="P151" i="1"/>
  <c r="F151" i="1"/>
  <c r="V150" i="1"/>
  <c r="U150" i="1"/>
  <c r="T150" i="1"/>
  <c r="S150" i="1"/>
  <c r="R150" i="1"/>
  <c r="Q150" i="1"/>
  <c r="P150" i="1"/>
  <c r="F150" i="1"/>
  <c r="V149" i="1"/>
  <c r="U149" i="1"/>
  <c r="T149" i="1"/>
  <c r="S149" i="1"/>
  <c r="R149" i="1"/>
  <c r="Q149" i="1"/>
  <c r="P149" i="1"/>
  <c r="F149" i="1"/>
  <c r="V148" i="1"/>
  <c r="S148" i="1"/>
  <c r="R148" i="1"/>
  <c r="Q148" i="1"/>
  <c r="P148" i="1"/>
  <c r="F148" i="1"/>
  <c r="V146" i="1"/>
  <c r="U146" i="1"/>
  <c r="T146" i="1"/>
  <c r="S146" i="1"/>
  <c r="R146" i="1"/>
  <c r="Q146" i="1"/>
  <c r="P146" i="1"/>
  <c r="V145" i="1"/>
  <c r="U145" i="1"/>
  <c r="T145" i="1"/>
  <c r="S145" i="1"/>
  <c r="R145" i="1"/>
  <c r="Q145" i="1"/>
  <c r="P145" i="1"/>
  <c r="V144" i="1"/>
  <c r="U144" i="1"/>
  <c r="T144" i="1"/>
  <c r="S144" i="1"/>
  <c r="R144" i="1"/>
  <c r="Q144" i="1"/>
  <c r="P144" i="1"/>
  <c r="V143" i="1"/>
  <c r="U143" i="1"/>
  <c r="T143" i="1"/>
  <c r="S143" i="1"/>
  <c r="R143" i="1"/>
  <c r="Q143" i="1"/>
  <c r="P143" i="1"/>
  <c r="V142" i="1"/>
  <c r="S142" i="1"/>
  <c r="R142" i="1"/>
  <c r="Q142" i="1"/>
  <c r="P142" i="1"/>
  <c r="V140" i="1"/>
  <c r="U140" i="1"/>
  <c r="T140" i="1"/>
  <c r="S140" i="1"/>
  <c r="R140" i="1"/>
  <c r="Q140" i="1"/>
  <c r="P140" i="1"/>
  <c r="F140" i="1"/>
  <c r="V139" i="1"/>
  <c r="U139" i="1"/>
  <c r="T139" i="1"/>
  <c r="S139" i="1"/>
  <c r="R139" i="1"/>
  <c r="Q139" i="1"/>
  <c r="P139" i="1"/>
  <c r="F139" i="1"/>
  <c r="V138" i="1"/>
  <c r="U138" i="1"/>
  <c r="T138" i="1"/>
  <c r="S138" i="1"/>
  <c r="R138" i="1"/>
  <c r="Q138" i="1"/>
  <c r="P138" i="1"/>
  <c r="F138" i="1"/>
  <c r="V137" i="1"/>
  <c r="U137" i="1"/>
  <c r="T137" i="1"/>
  <c r="S137" i="1"/>
  <c r="R137" i="1"/>
  <c r="Q137" i="1"/>
  <c r="P137" i="1"/>
  <c r="F137" i="1"/>
  <c r="V136" i="1"/>
  <c r="S136" i="1"/>
  <c r="R136" i="1"/>
  <c r="Q136" i="1"/>
  <c r="P136" i="1"/>
  <c r="F136" i="1"/>
  <c r="V134" i="1"/>
  <c r="U134" i="1"/>
  <c r="T134" i="1"/>
  <c r="S134" i="1"/>
  <c r="R134" i="1"/>
  <c r="Q134" i="1"/>
  <c r="P134" i="1"/>
  <c r="F134" i="1"/>
  <c r="V133" i="1"/>
  <c r="U133" i="1"/>
  <c r="T133" i="1"/>
  <c r="S133" i="1"/>
  <c r="R133" i="1"/>
  <c r="Q133" i="1"/>
  <c r="P133" i="1"/>
  <c r="F133" i="1"/>
  <c r="V132" i="1"/>
  <c r="U132" i="1"/>
  <c r="T132" i="1"/>
  <c r="S132" i="1"/>
  <c r="R132" i="1"/>
  <c r="Q132" i="1"/>
  <c r="P132" i="1"/>
  <c r="F132" i="1"/>
  <c r="V131" i="1"/>
  <c r="U131" i="1"/>
  <c r="T131" i="1"/>
  <c r="S131" i="1"/>
  <c r="R131" i="1"/>
  <c r="Q131" i="1"/>
  <c r="P131" i="1"/>
  <c r="F131" i="1"/>
  <c r="V130" i="1"/>
  <c r="S130" i="1"/>
  <c r="R130" i="1"/>
  <c r="Q130" i="1"/>
  <c r="P130" i="1"/>
  <c r="F130" i="1"/>
  <c r="V128" i="1"/>
  <c r="U128" i="1"/>
  <c r="T128" i="1"/>
  <c r="S128" i="1"/>
  <c r="R128" i="1"/>
  <c r="Q128" i="1"/>
  <c r="P128" i="1"/>
  <c r="F128" i="1"/>
  <c r="V127" i="1"/>
  <c r="U127" i="1"/>
  <c r="T127" i="1"/>
  <c r="S127" i="1"/>
  <c r="R127" i="1"/>
  <c r="Q127" i="1"/>
  <c r="P127" i="1"/>
  <c r="F127" i="1"/>
  <c r="V126" i="1"/>
  <c r="U126" i="1"/>
  <c r="T126" i="1"/>
  <c r="S126" i="1"/>
  <c r="R126" i="1"/>
  <c r="Q126" i="1"/>
  <c r="P126" i="1"/>
  <c r="F126" i="1"/>
  <c r="V125" i="1"/>
  <c r="U125" i="1"/>
  <c r="T125" i="1"/>
  <c r="S125" i="1"/>
  <c r="R125" i="1"/>
  <c r="Q125" i="1"/>
  <c r="P125" i="1"/>
  <c r="F125" i="1"/>
  <c r="V124" i="1"/>
  <c r="S124" i="1"/>
  <c r="R124" i="1"/>
  <c r="Q124" i="1"/>
  <c r="P124" i="1"/>
  <c r="F124" i="1"/>
  <c r="V117" i="1"/>
  <c r="R117" i="1"/>
  <c r="Q117" i="1"/>
  <c r="P117" i="1"/>
  <c r="V116" i="1"/>
  <c r="S116" i="1"/>
  <c r="R116" i="1"/>
  <c r="Q116" i="1"/>
  <c r="P116" i="1"/>
  <c r="V114" i="1"/>
  <c r="U114" i="1"/>
  <c r="T114" i="1"/>
  <c r="S114" i="1"/>
  <c r="R114" i="1"/>
  <c r="Q114" i="1"/>
  <c r="P114" i="1"/>
  <c r="V113" i="1"/>
  <c r="S113" i="1"/>
  <c r="R113" i="1"/>
  <c r="Q113" i="1"/>
  <c r="P113" i="1"/>
  <c r="V111" i="1"/>
  <c r="U111" i="1"/>
  <c r="T111" i="1"/>
  <c r="S111" i="1"/>
  <c r="R111" i="1"/>
  <c r="Q111" i="1"/>
  <c r="P111" i="1"/>
  <c r="F111" i="1"/>
  <c r="V110" i="1"/>
  <c r="U110" i="1"/>
  <c r="T110" i="1"/>
  <c r="S110" i="1"/>
  <c r="R110" i="1"/>
  <c r="Q110" i="1"/>
  <c r="P110" i="1"/>
  <c r="F110" i="1"/>
  <c r="V109" i="1"/>
  <c r="U109" i="1"/>
  <c r="T109" i="1"/>
  <c r="S109" i="1"/>
  <c r="R109" i="1"/>
  <c r="Q109" i="1"/>
  <c r="P109" i="1"/>
  <c r="F109" i="1"/>
  <c r="V108" i="1"/>
  <c r="U108" i="1"/>
  <c r="T108" i="1"/>
  <c r="S108" i="1"/>
  <c r="R108" i="1"/>
  <c r="Q108" i="1"/>
  <c r="P108" i="1"/>
  <c r="F108" i="1"/>
  <c r="V107" i="1"/>
  <c r="S107" i="1"/>
  <c r="R107" i="1"/>
  <c r="Q107" i="1"/>
  <c r="P107" i="1"/>
  <c r="F107" i="1"/>
  <c r="V105" i="1"/>
  <c r="U105" i="1"/>
  <c r="T105" i="1"/>
  <c r="S105" i="1"/>
  <c r="R105" i="1"/>
  <c r="Q105" i="1"/>
  <c r="P105" i="1"/>
  <c r="F105" i="1"/>
  <c r="V104" i="1"/>
  <c r="U104" i="1"/>
  <c r="T104" i="1"/>
  <c r="S104" i="1"/>
  <c r="R104" i="1"/>
  <c r="Q104" i="1"/>
  <c r="P104" i="1"/>
  <c r="F104" i="1"/>
  <c r="V103" i="1"/>
  <c r="U103" i="1"/>
  <c r="T103" i="1"/>
  <c r="S103" i="1"/>
  <c r="R103" i="1"/>
  <c r="Q103" i="1"/>
  <c r="P103" i="1"/>
  <c r="F103" i="1"/>
  <c r="V102" i="1"/>
  <c r="U102" i="1"/>
  <c r="T102" i="1"/>
  <c r="S102" i="1"/>
  <c r="R102" i="1"/>
  <c r="Q102" i="1"/>
  <c r="P102" i="1"/>
  <c r="F102" i="1"/>
  <c r="V101" i="1"/>
  <c r="S101" i="1"/>
  <c r="R101" i="1"/>
  <c r="Q101" i="1"/>
  <c r="P101" i="1"/>
  <c r="F101" i="1"/>
  <c r="V99" i="1"/>
  <c r="U99" i="1"/>
  <c r="T99" i="1"/>
  <c r="S99" i="1"/>
  <c r="R99" i="1"/>
  <c r="Q99" i="1"/>
  <c r="P99" i="1"/>
  <c r="F99" i="1"/>
  <c r="V98" i="1"/>
  <c r="U98" i="1"/>
  <c r="T98" i="1"/>
  <c r="S98" i="1"/>
  <c r="R98" i="1"/>
  <c r="Q98" i="1"/>
  <c r="P98" i="1"/>
  <c r="F98" i="1"/>
  <c r="V97" i="1"/>
  <c r="U97" i="1"/>
  <c r="T97" i="1"/>
  <c r="S97" i="1"/>
  <c r="R97" i="1"/>
  <c r="Q97" i="1"/>
  <c r="P97" i="1"/>
  <c r="F97" i="1"/>
  <c r="V96" i="1"/>
  <c r="U96" i="1"/>
  <c r="T96" i="1"/>
  <c r="S96" i="1"/>
  <c r="R96" i="1"/>
  <c r="Q96" i="1"/>
  <c r="P96" i="1"/>
  <c r="F96" i="1"/>
  <c r="V95" i="1"/>
  <c r="S95" i="1"/>
  <c r="R95" i="1"/>
  <c r="Q95" i="1"/>
  <c r="P95" i="1"/>
  <c r="F95" i="1"/>
  <c r="V93" i="1"/>
  <c r="U93" i="1"/>
  <c r="T93" i="1"/>
  <c r="S93" i="1"/>
  <c r="R93" i="1"/>
  <c r="Q93" i="1"/>
  <c r="P93" i="1"/>
  <c r="F93" i="1"/>
  <c r="V92" i="1"/>
  <c r="U92" i="1"/>
  <c r="T92" i="1"/>
  <c r="S92" i="1"/>
  <c r="R92" i="1"/>
  <c r="Q92" i="1"/>
  <c r="P92" i="1"/>
  <c r="F92" i="1"/>
  <c r="V91" i="1"/>
  <c r="U91" i="1"/>
  <c r="T91" i="1"/>
  <c r="S91" i="1"/>
  <c r="R91" i="1"/>
  <c r="Q91" i="1"/>
  <c r="P91" i="1"/>
  <c r="F91" i="1"/>
  <c r="V90" i="1"/>
  <c r="U90" i="1"/>
  <c r="T90" i="1"/>
  <c r="S90" i="1"/>
  <c r="R90" i="1"/>
  <c r="Q90" i="1"/>
  <c r="P90" i="1"/>
  <c r="F90" i="1"/>
  <c r="V89" i="1"/>
  <c r="S89" i="1"/>
  <c r="R89" i="1"/>
  <c r="Q89" i="1"/>
  <c r="P89" i="1"/>
  <c r="F89" i="1"/>
  <c r="V87" i="1"/>
  <c r="U87" i="1"/>
  <c r="T87" i="1"/>
  <c r="S87" i="1"/>
  <c r="R87" i="1"/>
  <c r="Q87" i="1"/>
  <c r="P87" i="1"/>
  <c r="F87" i="1"/>
  <c r="V86" i="1"/>
  <c r="U86" i="1"/>
  <c r="T86" i="1"/>
  <c r="S86" i="1"/>
  <c r="R86" i="1"/>
  <c r="Q86" i="1"/>
  <c r="P86" i="1"/>
  <c r="F86" i="1"/>
  <c r="V85" i="1"/>
  <c r="U85" i="1"/>
  <c r="T85" i="1"/>
  <c r="S85" i="1"/>
  <c r="R85" i="1"/>
  <c r="Q85" i="1"/>
  <c r="P85" i="1"/>
  <c r="F85" i="1"/>
  <c r="V84" i="1"/>
  <c r="U84" i="1"/>
  <c r="T84" i="1"/>
  <c r="S84" i="1"/>
  <c r="R84" i="1"/>
  <c r="Q84" i="1"/>
  <c r="P84" i="1"/>
  <c r="F84" i="1"/>
  <c r="V83" i="1"/>
  <c r="S83" i="1"/>
  <c r="R83" i="1"/>
  <c r="Q83" i="1"/>
  <c r="P83" i="1"/>
  <c r="F83" i="1"/>
  <c r="V81" i="1"/>
  <c r="U81" i="1"/>
  <c r="T81" i="1"/>
  <c r="S81" i="1"/>
  <c r="R81" i="1"/>
  <c r="Q81" i="1"/>
  <c r="P81" i="1"/>
  <c r="F81" i="1"/>
  <c r="V80" i="1"/>
  <c r="U80" i="1"/>
  <c r="T80" i="1"/>
  <c r="S80" i="1"/>
  <c r="R80" i="1"/>
  <c r="Q80" i="1"/>
  <c r="P80" i="1"/>
  <c r="F80" i="1"/>
  <c r="V79" i="1"/>
  <c r="U79" i="1"/>
  <c r="T79" i="1"/>
  <c r="S79" i="1"/>
  <c r="R79" i="1"/>
  <c r="Q79" i="1"/>
  <c r="P79" i="1"/>
  <c r="F79" i="1"/>
  <c r="V78" i="1"/>
  <c r="U78" i="1"/>
  <c r="T78" i="1"/>
  <c r="S78" i="1"/>
  <c r="R78" i="1"/>
  <c r="Q78" i="1"/>
  <c r="P78" i="1"/>
  <c r="F78" i="1"/>
  <c r="V77" i="1"/>
  <c r="S77" i="1"/>
  <c r="R77" i="1"/>
  <c r="Q77" i="1"/>
  <c r="P77" i="1"/>
  <c r="F77" i="1"/>
  <c r="V75" i="1"/>
  <c r="U75" i="1"/>
  <c r="T75" i="1"/>
  <c r="S75" i="1"/>
  <c r="R75" i="1"/>
  <c r="Q75" i="1"/>
  <c r="P75" i="1"/>
  <c r="F75" i="1"/>
  <c r="V74" i="1"/>
  <c r="U74" i="1"/>
  <c r="T74" i="1"/>
  <c r="S74" i="1"/>
  <c r="R74" i="1"/>
  <c r="Q74" i="1"/>
  <c r="P74" i="1"/>
  <c r="F74" i="1"/>
  <c r="V73" i="1"/>
  <c r="U73" i="1"/>
  <c r="T73" i="1"/>
  <c r="S73" i="1"/>
  <c r="R73" i="1"/>
  <c r="Q73" i="1"/>
  <c r="P73" i="1"/>
  <c r="F73" i="1"/>
  <c r="V72" i="1"/>
  <c r="U72" i="1"/>
  <c r="T72" i="1"/>
  <c r="S72" i="1"/>
  <c r="R72" i="1"/>
  <c r="Q72" i="1"/>
  <c r="P72" i="1"/>
  <c r="F72" i="1"/>
  <c r="V71" i="1"/>
  <c r="S71" i="1"/>
  <c r="R71" i="1"/>
  <c r="Q71" i="1"/>
  <c r="P71" i="1"/>
  <c r="F71" i="1"/>
  <c r="V69" i="1"/>
  <c r="U69" i="1"/>
  <c r="T69" i="1"/>
  <c r="S69" i="1"/>
  <c r="R69" i="1"/>
  <c r="Q69" i="1"/>
  <c r="P69" i="1"/>
  <c r="F69" i="1"/>
  <c r="V68" i="1"/>
  <c r="U68" i="1"/>
  <c r="T68" i="1"/>
  <c r="S68" i="1"/>
  <c r="R68" i="1"/>
  <c r="Q68" i="1"/>
  <c r="P68" i="1"/>
  <c r="F68" i="1"/>
  <c r="V67" i="1"/>
  <c r="U67" i="1"/>
  <c r="T67" i="1"/>
  <c r="S67" i="1"/>
  <c r="R67" i="1"/>
  <c r="Q67" i="1"/>
  <c r="P67" i="1"/>
  <c r="F67" i="1"/>
  <c r="V66" i="1"/>
  <c r="U66" i="1"/>
  <c r="T66" i="1"/>
  <c r="S66" i="1"/>
  <c r="R66" i="1"/>
  <c r="Q66" i="1"/>
  <c r="P66" i="1"/>
  <c r="F66" i="1"/>
  <c r="V65" i="1"/>
  <c r="S65" i="1"/>
  <c r="R65" i="1"/>
  <c r="Q65" i="1"/>
  <c r="P65" i="1"/>
  <c r="F65" i="1"/>
  <c r="V58" i="1"/>
  <c r="U58" i="1"/>
  <c r="T58" i="1"/>
  <c r="S58" i="1"/>
  <c r="R58" i="1"/>
  <c r="Q58" i="1"/>
  <c r="P58" i="1"/>
  <c r="F58" i="1"/>
  <c r="V57" i="1"/>
  <c r="U57" i="1"/>
  <c r="T57" i="1"/>
  <c r="S57" i="1"/>
  <c r="R57" i="1"/>
  <c r="Q57" i="1"/>
  <c r="P57" i="1"/>
  <c r="F57" i="1"/>
  <c r="V56" i="1"/>
  <c r="U56" i="1"/>
  <c r="T56" i="1"/>
  <c r="S56" i="1"/>
  <c r="R56" i="1"/>
  <c r="Q56" i="1"/>
  <c r="P56" i="1"/>
  <c r="F56" i="1"/>
  <c r="V55" i="1"/>
  <c r="U55" i="1"/>
  <c r="T55" i="1"/>
  <c r="S55" i="1"/>
  <c r="R55" i="1"/>
  <c r="Q55" i="1"/>
  <c r="P55" i="1"/>
  <c r="F55" i="1"/>
  <c r="V54" i="1"/>
  <c r="S54" i="1"/>
  <c r="R54" i="1"/>
  <c r="Q54" i="1"/>
  <c r="P54" i="1"/>
  <c r="F54" i="1"/>
  <c r="V52" i="1"/>
  <c r="U52" i="1"/>
  <c r="T52" i="1"/>
  <c r="S52" i="1"/>
  <c r="R52" i="1"/>
  <c r="Q52" i="1"/>
  <c r="P52" i="1"/>
  <c r="F52" i="1"/>
  <c r="V51" i="1"/>
  <c r="U51" i="1"/>
  <c r="T51" i="1"/>
  <c r="S51" i="1"/>
  <c r="R51" i="1"/>
  <c r="Q51" i="1"/>
  <c r="P51" i="1"/>
  <c r="F51" i="1"/>
  <c r="V50" i="1"/>
  <c r="U50" i="1"/>
  <c r="T50" i="1"/>
  <c r="S50" i="1"/>
  <c r="R50" i="1"/>
  <c r="Q50" i="1"/>
  <c r="P50" i="1"/>
  <c r="F50" i="1"/>
  <c r="V49" i="1"/>
  <c r="U49" i="1"/>
  <c r="T49" i="1"/>
  <c r="S49" i="1"/>
  <c r="R49" i="1"/>
  <c r="Q49" i="1"/>
  <c r="P49" i="1"/>
  <c r="F49" i="1"/>
  <c r="V48" i="1"/>
  <c r="S48" i="1"/>
  <c r="R48" i="1"/>
  <c r="Q48" i="1"/>
  <c r="P48" i="1"/>
  <c r="F48" i="1"/>
  <c r="V46" i="1"/>
  <c r="U46" i="1"/>
  <c r="T46" i="1"/>
  <c r="S46" i="1"/>
  <c r="R46" i="1"/>
  <c r="Q46" i="1"/>
  <c r="P46" i="1"/>
  <c r="F46" i="1"/>
  <c r="V45" i="1"/>
  <c r="U45" i="1"/>
  <c r="T45" i="1"/>
  <c r="S45" i="1"/>
  <c r="R45" i="1"/>
  <c r="Q45" i="1"/>
  <c r="P45" i="1"/>
  <c r="F45" i="1"/>
  <c r="V44" i="1"/>
  <c r="U44" i="1"/>
  <c r="T44" i="1"/>
  <c r="S44" i="1"/>
  <c r="R44" i="1"/>
  <c r="Q44" i="1"/>
  <c r="P44" i="1"/>
  <c r="F44" i="1"/>
  <c r="V43" i="1"/>
  <c r="U43" i="1"/>
  <c r="T43" i="1"/>
  <c r="S43" i="1"/>
  <c r="R43" i="1"/>
  <c r="Q43" i="1"/>
  <c r="P43" i="1"/>
  <c r="F43" i="1"/>
  <c r="V42" i="1"/>
  <c r="S42" i="1"/>
  <c r="R42" i="1"/>
  <c r="Q42" i="1"/>
  <c r="P42" i="1"/>
  <c r="F42" i="1"/>
  <c r="V40" i="1"/>
  <c r="U40" i="1"/>
  <c r="T40" i="1"/>
  <c r="S40" i="1"/>
  <c r="R40" i="1"/>
  <c r="Q40" i="1"/>
  <c r="P40" i="1"/>
  <c r="F40" i="1"/>
  <c r="V39" i="1"/>
  <c r="U39" i="1"/>
  <c r="T39" i="1"/>
  <c r="S39" i="1"/>
  <c r="R39" i="1"/>
  <c r="Q39" i="1"/>
  <c r="P39" i="1"/>
  <c r="F39" i="1"/>
  <c r="V38" i="1"/>
  <c r="U38" i="1"/>
  <c r="T38" i="1"/>
  <c r="S38" i="1"/>
  <c r="R38" i="1"/>
  <c r="Q38" i="1"/>
  <c r="P38" i="1"/>
  <c r="F38" i="1"/>
  <c r="V37" i="1"/>
  <c r="U37" i="1"/>
  <c r="T37" i="1"/>
  <c r="S37" i="1"/>
  <c r="R37" i="1"/>
  <c r="Q37" i="1"/>
  <c r="P37" i="1"/>
  <c r="F37" i="1"/>
  <c r="V36" i="1"/>
  <c r="S36" i="1"/>
  <c r="R36" i="1"/>
  <c r="Q36" i="1"/>
  <c r="P36" i="1"/>
  <c r="F36" i="1"/>
  <c r="V34" i="1"/>
  <c r="Q34" i="1"/>
  <c r="O34" i="1"/>
  <c r="N34" i="1"/>
  <c r="M34" i="1"/>
  <c r="L34" i="1"/>
  <c r="K34" i="1"/>
  <c r="J34" i="1"/>
  <c r="U34" i="1" s="1"/>
  <c r="I34" i="1"/>
  <c r="H34" i="1"/>
  <c r="T34" i="1" s="1"/>
  <c r="G34" i="1"/>
  <c r="F34" i="1"/>
  <c r="V33" i="1"/>
  <c r="U33" i="1"/>
  <c r="T33" i="1"/>
  <c r="S33" i="1"/>
  <c r="R33" i="1"/>
  <c r="Q33" i="1"/>
  <c r="P33" i="1"/>
  <c r="F33" i="1"/>
  <c r="V32" i="1"/>
  <c r="U32" i="1"/>
  <c r="T32" i="1"/>
  <c r="S32" i="1"/>
  <c r="R32" i="1"/>
  <c r="Q32" i="1"/>
  <c r="P32" i="1"/>
  <c r="F32" i="1"/>
  <c r="V31" i="1"/>
  <c r="U31" i="1"/>
  <c r="T31" i="1"/>
  <c r="S31" i="1"/>
  <c r="R31" i="1"/>
  <c r="Q31" i="1"/>
  <c r="P31" i="1"/>
  <c r="F31" i="1"/>
  <c r="V30" i="1"/>
  <c r="S30" i="1"/>
  <c r="R30" i="1"/>
  <c r="Q30" i="1"/>
  <c r="P30" i="1"/>
  <c r="F30" i="1"/>
  <c r="U23" i="1"/>
  <c r="T23" i="1"/>
  <c r="S23" i="1"/>
  <c r="R23" i="1"/>
  <c r="Q23" i="1"/>
  <c r="P23" i="1"/>
  <c r="F23" i="1"/>
  <c r="U22" i="1"/>
  <c r="T22" i="1"/>
  <c r="S22" i="1"/>
  <c r="R22" i="1"/>
  <c r="Q22" i="1"/>
  <c r="P22" i="1"/>
  <c r="F22" i="1"/>
  <c r="U21" i="1"/>
  <c r="T21" i="1"/>
  <c r="S21" i="1"/>
  <c r="R21" i="1"/>
  <c r="Q21" i="1"/>
  <c r="P21" i="1"/>
  <c r="F21" i="1"/>
  <c r="U20" i="1"/>
  <c r="T20" i="1"/>
  <c r="S20" i="1"/>
  <c r="R20" i="1"/>
  <c r="Q20" i="1"/>
  <c r="P20" i="1"/>
  <c r="F20" i="1"/>
  <c r="S19" i="1"/>
  <c r="R19" i="1"/>
  <c r="Q19" i="1"/>
  <c r="P19" i="1"/>
  <c r="F19" i="1"/>
  <c r="U17" i="1"/>
  <c r="T17" i="1"/>
  <c r="S17" i="1"/>
  <c r="R17" i="1"/>
  <c r="Q17" i="1"/>
  <c r="P17" i="1"/>
  <c r="P11" i="1" s="1"/>
  <c r="F17" i="1"/>
  <c r="U16" i="1"/>
  <c r="T16" i="1"/>
  <c r="S16" i="1"/>
  <c r="R16" i="1"/>
  <c r="Q16" i="1"/>
  <c r="P16" i="1"/>
  <c r="F16" i="1"/>
  <c r="U15" i="1"/>
  <c r="T15" i="1"/>
  <c r="S15" i="1"/>
  <c r="R15" i="1"/>
  <c r="Q15" i="1"/>
  <c r="P15" i="1"/>
  <c r="F15" i="1"/>
  <c r="U14" i="1"/>
  <c r="T14" i="1"/>
  <c r="S14" i="1"/>
  <c r="R14" i="1"/>
  <c r="Q14" i="1"/>
  <c r="P14" i="1"/>
  <c r="F14" i="1"/>
  <c r="S13" i="1"/>
  <c r="R13" i="1"/>
  <c r="Q13" i="1"/>
  <c r="P13" i="1"/>
  <c r="F13" i="1"/>
  <c r="U11" i="1"/>
  <c r="Q11" i="1"/>
  <c r="O11" i="1"/>
  <c r="N11" i="1"/>
  <c r="M11" i="1"/>
  <c r="L11" i="1"/>
  <c r="K11" i="1"/>
  <c r="J11" i="1"/>
  <c r="I11" i="1"/>
  <c r="H11" i="1"/>
  <c r="T11" i="1" s="1"/>
  <c r="G11" i="1"/>
  <c r="U10" i="1"/>
  <c r="T10" i="1"/>
  <c r="S10" i="1"/>
  <c r="R10" i="1"/>
  <c r="Q10" i="1"/>
  <c r="P10" i="1"/>
  <c r="U9" i="1"/>
  <c r="T9" i="1"/>
  <c r="S9" i="1"/>
  <c r="R9" i="1"/>
  <c r="Q9" i="1"/>
  <c r="P9" i="1"/>
  <c r="U8" i="1"/>
  <c r="T8" i="1"/>
  <c r="S8" i="1"/>
  <c r="R8" i="1"/>
  <c r="Q8" i="1"/>
  <c r="P8" i="1"/>
  <c r="S7" i="1"/>
  <c r="R7" i="1"/>
  <c r="Q7" i="1"/>
  <c r="P7" i="1"/>
  <c r="P34" i="1" l="1"/>
  <c r="R11" i="1"/>
  <c r="R34" i="1"/>
  <c r="S11" i="1"/>
  <c r="S34" i="1"/>
</calcChain>
</file>

<file path=xl/sharedStrings.xml><?xml version="1.0" encoding="utf-8"?>
<sst xmlns="http://schemas.openxmlformats.org/spreadsheetml/2006/main" count="203" uniqueCount="54">
  <si>
    <t>円</t>
    <rPh sb="0" eb="1">
      <t>エン</t>
    </rPh>
    <phoneticPr fontId="1"/>
  </si>
  <si>
    <t>件</t>
    <rPh sb="0" eb="1">
      <t>ケン</t>
    </rPh>
    <phoneticPr fontId="1"/>
  </si>
  <si>
    <t>現年課税分</t>
    <rPh sb="0" eb="2">
      <t>ゲンネン</t>
    </rPh>
    <rPh sb="2" eb="5">
      <t>カゼイブン</t>
    </rPh>
    <phoneticPr fontId="1"/>
  </si>
  <si>
    <t>調　　　　　定</t>
    <rPh sb="0" eb="1">
      <t>チョウテイ</t>
    </rPh>
    <rPh sb="6" eb="7">
      <t>テイ</t>
    </rPh>
    <phoneticPr fontId="1"/>
  </si>
  <si>
    <t>還付未済</t>
    <rPh sb="0" eb="2">
      <t>カンプ</t>
    </rPh>
    <rPh sb="2" eb="4">
      <t>ミサイ</t>
    </rPh>
    <phoneticPr fontId="1"/>
  </si>
  <si>
    <t>％</t>
  </si>
  <si>
    <t>件</t>
    <rPh sb="0" eb="1">
      <t>ケンスウ</t>
    </rPh>
    <phoneticPr fontId="1"/>
  </si>
  <si>
    <t>県税</t>
    <rPh sb="0" eb="2">
      <t>ケンゼイ</t>
    </rPh>
    <phoneticPr fontId="1"/>
  </si>
  <si>
    <t>3 　県税年度別決算額（平成28年度～令和2年度）</t>
    <rPh sb="3" eb="4">
      <t>ケン</t>
    </rPh>
    <rPh sb="4" eb="5">
      <t>ゼイ</t>
    </rPh>
    <rPh sb="5" eb="6">
      <t>トシ</t>
    </rPh>
    <rPh sb="6" eb="7">
      <t>ド</t>
    </rPh>
    <rPh sb="19" eb="21">
      <t>レイワ</t>
    </rPh>
    <phoneticPr fontId="1"/>
  </si>
  <si>
    <t>滞納繰越分</t>
    <rPh sb="0" eb="2">
      <t>タイノウ</t>
    </rPh>
    <rPh sb="2" eb="4">
      <t>クリコシ</t>
    </rPh>
    <rPh sb="4" eb="5">
      <t>ブン</t>
    </rPh>
    <phoneticPr fontId="1"/>
  </si>
  <si>
    <t>県民税配当割</t>
    <rPh sb="0" eb="3">
      <t>ケンミンゼイ</t>
    </rPh>
    <rPh sb="3" eb="5">
      <t>ハイトウ</t>
    </rPh>
    <rPh sb="5" eb="6">
      <t>ワ</t>
    </rPh>
    <phoneticPr fontId="1"/>
  </si>
  <si>
    <t>件　数</t>
    <rPh sb="0" eb="1">
      <t>ケン</t>
    </rPh>
    <rPh sb="2" eb="3">
      <t>カズ</t>
    </rPh>
    <phoneticPr fontId="1"/>
  </si>
  <si>
    <t>収　　　　　入</t>
    <rPh sb="0" eb="1">
      <t>オサム</t>
    </rPh>
    <rPh sb="6" eb="7">
      <t>イリ</t>
    </rPh>
    <phoneticPr fontId="1"/>
  </si>
  <si>
    <t>産業廃棄物税</t>
    <rPh sb="0" eb="2">
      <t>サンギョウ</t>
    </rPh>
    <rPh sb="2" eb="5">
      <t>ハイキブツ</t>
    </rPh>
    <rPh sb="5" eb="6">
      <t>ゼイ</t>
    </rPh>
    <phoneticPr fontId="1"/>
  </si>
  <si>
    <t>旧法による税
(軽油引取税)</t>
    <rPh sb="0" eb="2">
      <t>キュウホウ</t>
    </rPh>
    <rPh sb="5" eb="6">
      <t>ゼイ</t>
    </rPh>
    <rPh sb="8" eb="10">
      <t>ケイユ</t>
    </rPh>
    <rPh sb="10" eb="13">
      <t>ヒキトリゼイ</t>
    </rPh>
    <phoneticPr fontId="1"/>
  </si>
  <si>
    <t>狩猟税</t>
    <rPh sb="0" eb="2">
      <t>シュリョウ</t>
    </rPh>
    <rPh sb="2" eb="3">
      <t>ゼイ</t>
    </rPh>
    <phoneticPr fontId="1"/>
  </si>
  <si>
    <t>不　納　欠　損</t>
    <rPh sb="0" eb="1">
      <t>フノウ</t>
    </rPh>
    <rPh sb="2" eb="3">
      <t>ノウ</t>
    </rPh>
    <rPh sb="4" eb="7">
      <t>ケッソン</t>
    </rPh>
    <phoneticPr fontId="1"/>
  </si>
  <si>
    <t>県民税株式等
譲渡所得割</t>
    <rPh sb="0" eb="3">
      <t>ケンミンゼイ</t>
    </rPh>
    <rPh sb="3" eb="5">
      <t>カブシキ</t>
    </rPh>
    <rPh sb="5" eb="6">
      <t>トウ</t>
    </rPh>
    <rPh sb="7" eb="9">
      <t>ジョウト</t>
    </rPh>
    <rPh sb="9" eb="12">
      <t>ショトクワリ</t>
    </rPh>
    <phoneticPr fontId="1"/>
  </si>
  <si>
    <t xml:space="preserve"> ア　総括</t>
    <rPh sb="3" eb="5">
      <t>ソウカツ</t>
    </rPh>
    <phoneticPr fontId="1"/>
  </si>
  <si>
    <t xml:space="preserve"> イ　税目別</t>
    <rPh sb="3" eb="4">
      <t>ゼイ</t>
    </rPh>
    <rPh sb="4" eb="5">
      <t>メ</t>
    </rPh>
    <rPh sb="5" eb="6">
      <t>ベツ</t>
    </rPh>
    <phoneticPr fontId="1"/>
  </si>
  <si>
    <t>個人県民税</t>
    <rPh sb="0" eb="2">
      <t>コジン</t>
    </rPh>
    <rPh sb="2" eb="5">
      <t>ケンミンゼイ</t>
    </rPh>
    <phoneticPr fontId="1"/>
  </si>
  <si>
    <t>法人県民税</t>
    <rPh sb="0" eb="2">
      <t>ホウジン</t>
    </rPh>
    <rPh sb="2" eb="5">
      <t>ケンミンゼイ</t>
    </rPh>
    <phoneticPr fontId="1"/>
  </si>
  <si>
    <t>極大</t>
    <rPh sb="0" eb="2">
      <t>キョクダイ</t>
    </rPh>
    <phoneticPr fontId="1"/>
  </si>
  <si>
    <t>県民税利子割</t>
    <rPh sb="0" eb="3">
      <t>ケンミンゼイ</t>
    </rPh>
    <rPh sb="3" eb="5">
      <t>リシ</t>
    </rPh>
    <rPh sb="5" eb="6">
      <t>ワ</t>
    </rPh>
    <phoneticPr fontId="1"/>
  </si>
  <si>
    <t>軽油引取税</t>
    <rPh sb="0" eb="2">
      <t>ケイユ</t>
    </rPh>
    <rPh sb="2" eb="5">
      <t>ヒキトリゼイ</t>
    </rPh>
    <phoneticPr fontId="1"/>
  </si>
  <si>
    <t>個人事業税</t>
    <rPh sb="0" eb="2">
      <t>コジン</t>
    </rPh>
    <rPh sb="2" eb="5">
      <t>ジギョウゼイ</t>
    </rPh>
    <phoneticPr fontId="1"/>
  </si>
  <si>
    <t>法人事業税</t>
    <rPh sb="0" eb="2">
      <t>ホウジン</t>
    </rPh>
    <rPh sb="2" eb="5">
      <t>ジギョウゼイ</t>
    </rPh>
    <phoneticPr fontId="1"/>
  </si>
  <si>
    <t>地方消費税</t>
    <rPh sb="0" eb="5">
      <t>チ</t>
    </rPh>
    <phoneticPr fontId="1"/>
  </si>
  <si>
    <t>不動産取得税</t>
    <rPh sb="0" eb="6">
      <t>フ</t>
    </rPh>
    <phoneticPr fontId="1"/>
  </si>
  <si>
    <t>県たばこ税</t>
    <rPh sb="0" eb="5">
      <t>タ</t>
    </rPh>
    <phoneticPr fontId="1"/>
  </si>
  <si>
    <t>ゴルフ場利用税</t>
    <rPh sb="0" eb="7">
      <t>ゴ</t>
    </rPh>
    <phoneticPr fontId="1"/>
  </si>
  <si>
    <t>鉱区税</t>
    <rPh sb="0" eb="3">
      <t>コ</t>
    </rPh>
    <phoneticPr fontId="1"/>
  </si>
  <si>
    <t>過誤納</t>
    <rPh sb="0" eb="2">
      <t>カゴ</t>
    </rPh>
    <rPh sb="2" eb="3">
      <t>ノウ</t>
    </rPh>
    <phoneticPr fontId="1"/>
  </si>
  <si>
    <t>年度</t>
    <rPh sb="0" eb="2">
      <t>ネンド</t>
    </rPh>
    <phoneticPr fontId="1"/>
  </si>
  <si>
    <t>調定</t>
    <rPh sb="0" eb="1">
      <t>チョウテイ</t>
    </rPh>
    <rPh sb="1" eb="2">
      <t>テイ</t>
    </rPh>
    <phoneticPr fontId="1"/>
  </si>
  <si>
    <t>未　納　繰　越</t>
    <rPh sb="0" eb="3">
      <t>ミノウ</t>
    </rPh>
    <rPh sb="4" eb="7">
      <t>クリコシ</t>
    </rPh>
    <phoneticPr fontId="1"/>
  </si>
  <si>
    <t>旧法による税
(自動車取得税)</t>
    <rPh sb="0" eb="2">
      <t>キュウホウ</t>
    </rPh>
    <rPh sb="5" eb="6">
      <t>ゼイ</t>
    </rPh>
    <rPh sb="8" eb="11">
      <t>ジドウシャ</t>
    </rPh>
    <rPh sb="11" eb="14">
      <t>シュトクゼイ</t>
    </rPh>
    <phoneticPr fontId="1"/>
  </si>
  <si>
    <t>収　入　率</t>
    <rPh sb="0" eb="3">
      <t>シュウニュウ</t>
    </rPh>
    <rPh sb="4" eb="5">
      <t>リツ</t>
    </rPh>
    <phoneticPr fontId="1"/>
  </si>
  <si>
    <t>前　年　比</t>
    <rPh sb="0" eb="5">
      <t>ゼンネンヒ</t>
    </rPh>
    <phoneticPr fontId="1"/>
  </si>
  <si>
    <t>税額</t>
    <rPh sb="0" eb="2">
      <t>ゼイガク</t>
    </rPh>
    <phoneticPr fontId="1"/>
  </si>
  <si>
    <t>件数</t>
    <rPh sb="0" eb="2">
      <t>ケンスウ</t>
    </rPh>
    <phoneticPr fontId="1"/>
  </si>
  <si>
    <t>対予算</t>
    <rPh sb="0" eb="1">
      <t>タイ</t>
    </rPh>
    <rPh sb="1" eb="3">
      <t>ヨサン</t>
    </rPh>
    <phoneticPr fontId="1"/>
  </si>
  <si>
    <t>番号</t>
    <rPh sb="0" eb="2">
      <t>バンゴウ</t>
    </rPh>
    <phoneticPr fontId="1"/>
  </si>
  <si>
    <t>対調定</t>
    <rPh sb="0" eb="1">
      <t>タイ</t>
    </rPh>
    <rPh sb="1" eb="2">
      <t>チョウテイ</t>
    </rPh>
    <rPh sb="2" eb="3">
      <t>テイ</t>
    </rPh>
    <phoneticPr fontId="1"/>
  </si>
  <si>
    <t>皆増</t>
    <rPh sb="0" eb="2">
      <t>カイゾウ</t>
    </rPh>
    <phoneticPr fontId="1"/>
  </si>
  <si>
    <t>収入</t>
    <rPh sb="0" eb="2">
      <t>シュウニュウ</t>
    </rPh>
    <phoneticPr fontId="1"/>
  </si>
  <si>
    <t>予　算　額</t>
    <rPh sb="0" eb="1">
      <t>ヨ</t>
    </rPh>
    <rPh sb="2" eb="3">
      <t>ザン</t>
    </rPh>
    <rPh sb="4" eb="5">
      <t>ガク</t>
    </rPh>
    <phoneticPr fontId="1"/>
  </si>
  <si>
    <t>税　　　額</t>
    <rPh sb="0" eb="1">
      <t>ゼイ</t>
    </rPh>
    <rPh sb="4" eb="5">
      <t>ガク</t>
    </rPh>
    <phoneticPr fontId="1"/>
  </si>
  <si>
    <t>自動車税種別割</t>
    <rPh sb="0" eb="4">
      <t>ジドウシャゼイ</t>
    </rPh>
    <rPh sb="4" eb="6">
      <t>シュベツ</t>
    </rPh>
    <rPh sb="6" eb="7">
      <t>ワ</t>
    </rPh>
    <phoneticPr fontId="1"/>
  </si>
  <si>
    <t>自動車税環境性能割</t>
    <rPh sb="0" eb="4">
      <t>ジドウシャゼイ</t>
    </rPh>
    <rPh sb="4" eb="6">
      <t>カンキョウ</t>
    </rPh>
    <rPh sb="6" eb="8">
      <t>セイノウ</t>
    </rPh>
    <rPh sb="8" eb="9">
      <t>ワリ</t>
    </rPh>
    <phoneticPr fontId="1"/>
  </si>
  <si>
    <t>元</t>
    <rPh sb="0" eb="1">
      <t>ガン</t>
    </rPh>
    <phoneticPr fontId="1"/>
  </si>
  <si>
    <t>元</t>
  </si>
  <si>
    <t>旧法による税
(自動車税)</t>
    <rPh sb="0" eb="2">
      <t>キュウホウ</t>
    </rPh>
    <rPh sb="5" eb="6">
      <t>ゼイ</t>
    </rPh>
    <rPh sb="8" eb="12">
      <t>ジドウシャゼイ</t>
    </rPh>
    <phoneticPr fontId="1"/>
  </si>
  <si>
    <t>極小</t>
    <rPh sb="0" eb="2">
      <t>キョクショウ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</si>
</sst>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;&quot;△&quot;\ #,##0_ ;&quot;-&quot;_ "/>
    <numFmt numFmtId="177" formatCode="#,##0.00_ ;&quot;△&quot;\ #,##0.00_ ;&quot;-&quot;_ "/>
    <numFmt numFmtId="178" formatCode="#,##0.0_ ;&quot;△&quot;\ #,##0.0_ ;&quot;-&quot;_ "/>
  </numFmts>
  <fonts count="17" x14ac:knownFonts="1">
    <font>
      <sz val="11"/>
      <name val="ＭＳ Ｐゴシック"/>
      <family val="3"/>
    </font>
    <font>
      <sz val="6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1"/>
      <color rgb="FF0000FF"/>
      <name val="ＭＳ 明朝"/>
      <family val="1"/>
    </font>
    <font>
      <sz val="16"/>
      <name val="ＭＳ 明朝"/>
      <family val="1"/>
    </font>
    <font>
      <sz val="14"/>
      <name val="ＭＳ 明朝"/>
      <family val="1"/>
    </font>
    <font>
      <sz val="9"/>
      <color rgb="FF0000FF"/>
      <name val="ＭＳ 明朝"/>
      <family val="1"/>
    </font>
    <font>
      <sz val="9"/>
      <name val="ＭＳ Ｐ明朝"/>
      <family val="1"/>
    </font>
    <font>
      <sz val="9"/>
      <name val="ＭＳ Ｐゴシック"/>
      <family val="3"/>
    </font>
    <font>
      <sz val="11"/>
      <name val="ＭＳ Ｐゴシック"/>
      <family val="3"/>
      <charset val="128"/>
    </font>
    <font>
      <sz val="10"/>
      <name val="ＭＳ Ｐゴシック"/>
      <family val="3"/>
    </font>
    <font>
      <sz val="10"/>
      <name val="ＭＳ Ｐ明朝"/>
      <family val="1"/>
    </font>
    <font>
      <sz val="16"/>
      <name val="ＭＳ Ｐ明朝"/>
      <family val="1"/>
    </font>
    <font>
      <sz val="12"/>
      <name val="ＭＳ 明朝"/>
      <family val="1"/>
    </font>
    <font>
      <sz val="16"/>
      <name val="ＭＳ Ｐゴシック"/>
      <family val="3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0" xfId="0" quotePrefix="1" applyFont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2" fillId="0" borderId="0" xfId="0" quotePrefix="1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176" fontId="8" fillId="0" borderId="8" xfId="1" applyNumberFormat="1" applyFont="1" applyFill="1" applyBorder="1" applyAlignment="1">
      <alignment vertical="center"/>
    </xf>
    <xf numFmtId="176" fontId="11" fillId="0" borderId="8" xfId="1" applyNumberFormat="1" applyFont="1" applyFill="1" applyBorder="1" applyAlignment="1">
      <alignment vertical="center"/>
    </xf>
    <xf numFmtId="176" fontId="8" fillId="0" borderId="8" xfId="1" applyNumberFormat="1" applyFont="1" applyBorder="1" applyAlignment="1" applyProtection="1">
      <alignment vertical="center"/>
      <protection locked="0"/>
    </xf>
    <xf numFmtId="176" fontId="11" fillId="0" borderId="8" xfId="1" applyNumberFormat="1" applyFont="1" applyBorder="1" applyAlignment="1" applyProtection="1">
      <alignment vertical="center"/>
      <protection locked="0"/>
    </xf>
    <xf numFmtId="176" fontId="8" fillId="0" borderId="7" xfId="1" applyNumberFormat="1" applyFont="1" applyBorder="1" applyAlignment="1" applyProtection="1">
      <alignment vertical="center"/>
      <protection locked="0"/>
    </xf>
    <xf numFmtId="176" fontId="12" fillId="0" borderId="0" xfId="1" applyNumberFormat="1" applyFont="1" applyBorder="1" applyAlignment="1" applyProtection="1">
      <alignment vertical="center"/>
      <protection locked="0"/>
    </xf>
    <xf numFmtId="38" fontId="2" fillId="0" borderId="0" xfId="1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176" fontId="8" fillId="0" borderId="0" xfId="1" applyNumberFormat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vertical="center"/>
    </xf>
    <xf numFmtId="176" fontId="8" fillId="0" borderId="0" xfId="1" applyNumberFormat="1" applyFont="1" applyBorder="1" applyAlignment="1" applyProtection="1">
      <alignment vertical="center"/>
      <protection locked="0"/>
    </xf>
    <xf numFmtId="176" fontId="11" fillId="0" borderId="0" xfId="1" applyNumberFormat="1" applyFont="1" applyBorder="1" applyAlignment="1" applyProtection="1">
      <alignment vertical="center"/>
      <protection locked="0"/>
    </xf>
    <xf numFmtId="41" fontId="8" fillId="0" borderId="0" xfId="1" applyNumberFormat="1" applyFont="1" applyBorder="1" applyAlignment="1" applyProtection="1">
      <alignment vertical="center"/>
      <protection locked="0"/>
    </xf>
    <xf numFmtId="176" fontId="8" fillId="0" borderId="5" xfId="1" applyNumberFormat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176" fontId="8" fillId="0" borderId="3" xfId="1" applyNumberFormat="1" applyFont="1" applyBorder="1" applyAlignment="1">
      <alignment vertical="center"/>
    </xf>
    <xf numFmtId="176" fontId="8" fillId="0" borderId="5" xfId="1" applyNumberFormat="1" applyFont="1" applyBorder="1" applyAlignment="1" applyProtection="1">
      <alignment vertical="center"/>
      <protection locked="0"/>
    </xf>
    <xf numFmtId="176" fontId="12" fillId="0" borderId="5" xfId="1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176" fontId="11" fillId="0" borderId="3" xfId="1" applyNumberFormat="1" applyFont="1" applyFill="1" applyBorder="1" applyAlignment="1">
      <alignment vertical="center"/>
    </xf>
    <xf numFmtId="176" fontId="8" fillId="0" borderId="3" xfId="1" applyNumberFormat="1" applyFont="1" applyBorder="1" applyAlignment="1" applyProtection="1">
      <alignment vertical="center"/>
      <protection locked="0"/>
    </xf>
    <xf numFmtId="176" fontId="11" fillId="0" borderId="3" xfId="1" applyNumberFormat="1" applyFont="1" applyBorder="1" applyAlignment="1" applyProtection="1">
      <alignment vertical="center"/>
      <protection locked="0"/>
    </xf>
    <xf numFmtId="41" fontId="8" fillId="0" borderId="3" xfId="1" applyNumberFormat="1" applyFont="1" applyBorder="1" applyAlignment="1" applyProtection="1">
      <alignment vertical="center"/>
      <protection locked="0"/>
    </xf>
    <xf numFmtId="176" fontId="8" fillId="0" borderId="2" xfId="1" applyNumberFormat="1" applyFont="1" applyBorder="1" applyAlignment="1">
      <alignment vertical="center"/>
    </xf>
    <xf numFmtId="176" fontId="8" fillId="0" borderId="2" xfId="1" applyNumberFormat="1" applyFont="1" applyBorder="1" applyAlignment="1" applyProtection="1">
      <alignment vertical="center"/>
      <protection locked="0"/>
    </xf>
    <xf numFmtId="176" fontId="12" fillId="0" borderId="2" xfId="1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76" fontId="8" fillId="0" borderId="10" xfId="1" applyNumberFormat="1" applyFont="1" applyFill="1" applyBorder="1" applyAlignment="1">
      <alignment vertical="center"/>
    </xf>
    <xf numFmtId="41" fontId="8" fillId="0" borderId="8" xfId="1" applyNumberFormat="1" applyFont="1" applyBorder="1" applyAlignment="1" applyProtection="1">
      <alignment vertical="center"/>
      <protection locked="0"/>
    </xf>
    <xf numFmtId="176" fontId="8" fillId="0" borderId="7" xfId="1" applyNumberFormat="1" applyFont="1" applyBorder="1" applyAlignment="1">
      <alignment vertical="center"/>
    </xf>
    <xf numFmtId="176" fontId="12" fillId="0" borderId="7" xfId="1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3" fillId="0" borderId="11" xfId="0" applyFont="1" applyBorder="1" applyAlignment="1">
      <alignment horizontal="right" vertical="center"/>
    </xf>
    <xf numFmtId="176" fontId="12" fillId="0" borderId="0" xfId="1" applyNumberFormat="1" applyFont="1" applyBorder="1" applyAlignment="1">
      <alignment vertical="center"/>
    </xf>
    <xf numFmtId="0" fontId="3" fillId="0" borderId="6" xfId="0" applyFont="1" applyBorder="1" applyAlignment="1">
      <alignment horizontal="right" vertical="center"/>
    </xf>
    <xf numFmtId="41" fontId="8" fillId="0" borderId="8" xfId="1" applyNumberFormat="1" applyFont="1" applyBorder="1" applyAlignment="1">
      <alignment horizontal="right" vertical="center"/>
    </xf>
    <xf numFmtId="176" fontId="11" fillId="0" borderId="10" xfId="1" applyNumberFormat="1" applyFont="1" applyFill="1" applyBorder="1" applyAlignment="1">
      <alignment vertical="center"/>
    </xf>
    <xf numFmtId="176" fontId="12" fillId="0" borderId="7" xfId="1" applyNumberFormat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38" fontId="2" fillId="0" borderId="4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41" fontId="8" fillId="0" borderId="0" xfId="1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41" fontId="8" fillId="0" borderId="3" xfId="1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76" fontId="12" fillId="0" borderId="2" xfId="1" applyNumberFormat="1" applyFont="1" applyBorder="1" applyAlignment="1">
      <alignment vertical="center"/>
    </xf>
    <xf numFmtId="177" fontId="8" fillId="0" borderId="8" xfId="1" applyNumberFormat="1" applyFont="1" applyFill="1" applyBorder="1" applyAlignment="1">
      <alignment vertical="center"/>
    </xf>
    <xf numFmtId="177" fontId="11" fillId="0" borderId="8" xfId="1" applyNumberFormat="1" applyFont="1" applyFill="1" applyBorder="1" applyAlignment="1">
      <alignment vertical="center"/>
    </xf>
    <xf numFmtId="177" fontId="8" fillId="0" borderId="3" xfId="1" applyNumberFormat="1" applyFont="1" applyFill="1" applyBorder="1" applyAlignment="1">
      <alignment vertical="center"/>
    </xf>
    <xf numFmtId="177" fontId="11" fillId="0" borderId="3" xfId="1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3" fillId="0" borderId="3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4" fontId="2" fillId="0" borderId="0" xfId="0" applyNumberFormat="1" applyFont="1" applyBorder="1" applyAlignment="1">
      <alignment vertical="center"/>
    </xf>
    <xf numFmtId="177" fontId="8" fillId="0" borderId="2" xfId="1" applyNumberFormat="1" applyFont="1" applyBorder="1" applyAlignment="1">
      <alignment vertical="center"/>
    </xf>
    <xf numFmtId="177" fontId="12" fillId="0" borderId="0" xfId="1" applyNumberFormat="1" applyFont="1" applyBorder="1" applyAlignment="1">
      <alignment vertical="center"/>
    </xf>
    <xf numFmtId="178" fontId="8" fillId="0" borderId="8" xfId="0" applyNumberFormat="1" applyFont="1" applyFill="1" applyBorder="1" applyAlignment="1">
      <alignment vertical="center"/>
    </xf>
    <xf numFmtId="178" fontId="11" fillId="0" borderId="8" xfId="0" applyNumberFormat="1" applyFont="1" applyFill="1" applyBorder="1" applyAlignment="1">
      <alignment vertical="center"/>
    </xf>
    <xf numFmtId="178" fontId="8" fillId="0" borderId="3" xfId="0" applyNumberFormat="1" applyFont="1" applyFill="1" applyBorder="1" applyAlignment="1">
      <alignment vertical="center"/>
    </xf>
    <xf numFmtId="178" fontId="8" fillId="0" borderId="8" xfId="0" applyNumberFormat="1" applyFont="1" applyFill="1" applyBorder="1" applyAlignment="1">
      <alignment horizontal="right" vertical="center"/>
    </xf>
    <xf numFmtId="178" fontId="11" fillId="0" borderId="8" xfId="0" applyNumberFormat="1" applyFont="1" applyFill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vertical="center"/>
    </xf>
    <xf numFmtId="178" fontId="12" fillId="0" borderId="0" xfId="0" applyNumberFormat="1" applyFont="1" applyBorder="1" applyAlignment="1">
      <alignment vertical="center"/>
    </xf>
    <xf numFmtId="178" fontId="11" fillId="0" borderId="3" xfId="0" applyNumberFormat="1" applyFont="1" applyFill="1" applyBorder="1" applyAlignment="1">
      <alignment vertical="center"/>
    </xf>
    <xf numFmtId="178" fontId="8" fillId="0" borderId="10" xfId="0" applyNumberFormat="1" applyFont="1" applyFill="1" applyBorder="1" applyAlignment="1">
      <alignment vertical="center"/>
    </xf>
    <xf numFmtId="0" fontId="3" fillId="0" borderId="0" xfId="0" quotePrefix="1" applyNumberFormat="1" applyFont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9" fontId="8" fillId="0" borderId="0" xfId="0" applyNumberFormat="1" applyFont="1" applyAlignment="1">
      <alignment horizontal="center" vertical="center"/>
    </xf>
    <xf numFmtId="177" fontId="16" fillId="0" borderId="3" xfId="1" applyNumberFormat="1" applyFont="1" applyFill="1" applyBorder="1" applyAlignment="1">
      <alignment vertical="center"/>
    </xf>
    <xf numFmtId="178" fontId="16" fillId="0" borderId="8" xfId="0" applyNumberFormat="1" applyFont="1" applyFill="1" applyBorder="1" applyAlignment="1">
      <alignment vertical="center"/>
    </xf>
    <xf numFmtId="176" fontId="8" fillId="0" borderId="8" xfId="1" applyNumberFormat="1" applyFont="1" applyFill="1" applyBorder="1" applyAlignment="1" applyProtection="1">
      <alignment vertical="center"/>
      <protection locked="0"/>
    </xf>
    <xf numFmtId="176" fontId="8" fillId="0" borderId="3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/>
    </xf>
    <xf numFmtId="176" fontId="16" fillId="0" borderId="0" xfId="1" applyNumberFormat="1" applyFont="1" applyFill="1" applyBorder="1" applyAlignment="1" applyProtection="1">
      <alignment vertical="center"/>
      <protection locked="0"/>
    </xf>
    <xf numFmtId="176" fontId="16" fillId="0" borderId="3" xfId="1" applyNumberFormat="1" applyFont="1" applyFill="1" applyBorder="1" applyAlignment="1" applyProtection="1">
      <alignment vertical="center"/>
      <protection locked="0"/>
    </xf>
    <xf numFmtId="176" fontId="16" fillId="0" borderId="8" xfId="1" applyNumberFormat="1" applyFont="1" applyFill="1" applyBorder="1" applyAlignment="1" applyProtection="1">
      <alignment vertical="center"/>
      <protection locked="0"/>
    </xf>
    <xf numFmtId="176" fontId="16" fillId="0" borderId="3" xfId="1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8" fontId="8" fillId="0" borderId="3" xfId="0" applyNumberFormat="1" applyFont="1" applyFill="1" applyBorder="1" applyAlignment="1">
      <alignment horizontal="right" vertical="center"/>
    </xf>
    <xf numFmtId="178" fontId="16" fillId="0" borderId="8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 wrapText="1"/>
    </xf>
    <xf numFmtId="0" fontId="3" fillId="0" borderId="6" xfId="0" applyNumberFormat="1" applyFont="1" applyBorder="1" applyAlignment="1">
      <alignment horizontal="center" vertical="center" textRotation="255"/>
    </xf>
    <xf numFmtId="0" fontId="3" fillId="0" borderId="7" xfId="0" applyNumberFormat="1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distributed" vertical="center"/>
    </xf>
    <xf numFmtId="0" fontId="3" fillId="0" borderId="1" xfId="0" applyNumberFormat="1" applyFont="1" applyBorder="1" applyAlignment="1">
      <alignment horizontal="center" vertical="center" textRotation="255"/>
    </xf>
    <xf numFmtId="0" fontId="3" fillId="0" borderId="2" xfId="0" applyNumberFormat="1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2"/>
  <sheetViews>
    <sheetView tabSelected="1" view="pageBreakPreview" zoomScale="80" zoomScaleNormal="80" zoomScaleSheetLayoutView="80" workbookViewId="0">
      <pane xSplit="6" ySplit="5" topLeftCell="G6" activePane="bottomRight" state="frozen"/>
      <selection pane="topRight"/>
      <selection pane="bottomLeft"/>
      <selection pane="bottomRight" activeCell="AA31" sqref="AA31"/>
    </sheetView>
  </sheetViews>
  <sheetFormatPr defaultRowHeight="13.5" x14ac:dyDescent="0.15"/>
  <cols>
    <col min="1" max="2" width="1.25" style="1" customWidth="1"/>
    <col min="3" max="3" width="15.625" style="2" customWidth="1"/>
    <col min="4" max="4" width="1.25" style="3" customWidth="1"/>
    <col min="5" max="5" width="3.75" style="3" customWidth="1"/>
    <col min="6" max="6" width="3.125" style="4" customWidth="1"/>
    <col min="7" max="8" width="15" style="1" customWidth="1"/>
    <col min="9" max="9" width="10" style="1" customWidth="1"/>
    <col min="10" max="10" width="15" style="1" customWidth="1"/>
    <col min="11" max="11" width="10" style="1" customWidth="1"/>
    <col min="12" max="13" width="8.125" style="1" customWidth="1"/>
    <col min="14" max="14" width="15" style="1" customWidth="1"/>
    <col min="15" max="15" width="10" style="1" customWidth="1"/>
    <col min="16" max="16" width="15" style="1" customWidth="1"/>
    <col min="17" max="17" width="10" style="1" customWidth="1"/>
    <col min="18" max="21" width="8.75" style="1" customWidth="1"/>
    <col min="22" max="22" width="3.75" style="4" bestFit="1" customWidth="1"/>
    <col min="23" max="23" width="9" style="1" customWidth="1"/>
    <col min="24" max="24" width="3.75" style="1" bestFit="1" customWidth="1"/>
    <col min="25" max="25" width="9" style="1" customWidth="1"/>
    <col min="26" max="16384" width="9" style="1"/>
  </cols>
  <sheetData>
    <row r="1" spans="1:28" ht="19.5" customHeight="1" x14ac:dyDescent="0.15">
      <c r="A1" s="9" t="s">
        <v>8</v>
      </c>
      <c r="C1" s="25"/>
      <c r="D1" s="30"/>
      <c r="E1" s="30"/>
      <c r="J1" s="71"/>
      <c r="L1" s="77"/>
      <c r="M1" s="77"/>
      <c r="N1" s="77"/>
      <c r="O1" s="77"/>
      <c r="P1" s="77"/>
      <c r="Q1" s="90"/>
      <c r="V1" s="112"/>
    </row>
    <row r="2" spans="1:28" ht="19.5" customHeight="1" x14ac:dyDescent="0.15">
      <c r="C2" s="25"/>
      <c r="D2" s="30"/>
      <c r="E2" s="30"/>
      <c r="J2" s="71"/>
      <c r="K2" s="72"/>
      <c r="L2" s="77"/>
      <c r="M2" s="77"/>
      <c r="N2" s="77"/>
      <c r="O2" s="88"/>
      <c r="Q2" s="90"/>
      <c r="V2" s="112"/>
    </row>
    <row r="3" spans="1:28" ht="19.5" customHeight="1" x14ac:dyDescent="0.15">
      <c r="A3" s="10" t="s">
        <v>18</v>
      </c>
      <c r="D3" s="31"/>
      <c r="E3" s="31"/>
      <c r="F3" s="20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20"/>
    </row>
    <row r="4" spans="1:28" s="5" customFormat="1" ht="13.5" customHeight="1" x14ac:dyDescent="0.15">
      <c r="A4" s="11"/>
      <c r="B4" s="17"/>
      <c r="C4" s="26"/>
      <c r="D4" s="17"/>
      <c r="E4" s="134" t="s">
        <v>42</v>
      </c>
      <c r="F4" s="134" t="s">
        <v>33</v>
      </c>
      <c r="G4" s="139" t="s">
        <v>46</v>
      </c>
      <c r="H4" s="141" t="s">
        <v>3</v>
      </c>
      <c r="I4" s="141"/>
      <c r="J4" s="141" t="s">
        <v>12</v>
      </c>
      <c r="K4" s="141"/>
      <c r="L4" s="78" t="s">
        <v>32</v>
      </c>
      <c r="M4" s="84" t="s">
        <v>4</v>
      </c>
      <c r="N4" s="141" t="s">
        <v>16</v>
      </c>
      <c r="O4" s="141"/>
      <c r="P4" s="141" t="s">
        <v>35</v>
      </c>
      <c r="Q4" s="141"/>
      <c r="R4" s="141" t="s">
        <v>37</v>
      </c>
      <c r="S4" s="141"/>
      <c r="T4" s="141" t="s">
        <v>38</v>
      </c>
      <c r="U4" s="141"/>
      <c r="V4" s="134" t="s">
        <v>42</v>
      </c>
      <c r="X4" s="116"/>
    </row>
    <row r="5" spans="1:28" s="5" customFormat="1" ht="13.5" customHeight="1" x14ac:dyDescent="0.15">
      <c r="A5" s="12"/>
      <c r="B5" s="18"/>
      <c r="C5" s="27"/>
      <c r="D5" s="18"/>
      <c r="E5" s="135"/>
      <c r="F5" s="135"/>
      <c r="G5" s="140"/>
      <c r="H5" s="42" t="s">
        <v>47</v>
      </c>
      <c r="I5" s="42" t="s">
        <v>11</v>
      </c>
      <c r="J5" s="42" t="s">
        <v>47</v>
      </c>
      <c r="K5" s="42" t="s">
        <v>11</v>
      </c>
      <c r="L5" s="62" t="s">
        <v>39</v>
      </c>
      <c r="M5" s="62" t="s">
        <v>40</v>
      </c>
      <c r="N5" s="42" t="s">
        <v>47</v>
      </c>
      <c r="O5" s="42" t="s">
        <v>11</v>
      </c>
      <c r="P5" s="42" t="s">
        <v>47</v>
      </c>
      <c r="Q5" s="42" t="s">
        <v>11</v>
      </c>
      <c r="R5" s="42" t="s">
        <v>41</v>
      </c>
      <c r="S5" s="42" t="s">
        <v>43</v>
      </c>
      <c r="T5" s="42" t="s">
        <v>34</v>
      </c>
      <c r="U5" s="42" t="s">
        <v>45</v>
      </c>
      <c r="V5" s="135"/>
    </row>
    <row r="6" spans="1:28" ht="13.5" customHeight="1" x14ac:dyDescent="0.15">
      <c r="A6" s="13"/>
      <c r="B6" s="8"/>
      <c r="C6" s="19"/>
      <c r="D6" s="20"/>
      <c r="E6" s="34"/>
      <c r="F6" s="34"/>
      <c r="G6" s="43" t="s">
        <v>0</v>
      </c>
      <c r="H6" s="43" t="s">
        <v>0</v>
      </c>
      <c r="I6" s="43" t="s">
        <v>6</v>
      </c>
      <c r="J6" s="43" t="s">
        <v>0</v>
      </c>
      <c r="K6" s="43" t="s">
        <v>1</v>
      </c>
      <c r="L6" s="43" t="s">
        <v>0</v>
      </c>
      <c r="M6" s="43" t="s">
        <v>1</v>
      </c>
      <c r="N6" s="43" t="s">
        <v>0</v>
      </c>
      <c r="O6" s="43" t="s">
        <v>1</v>
      </c>
      <c r="P6" s="43" t="s">
        <v>0</v>
      </c>
      <c r="Q6" s="43" t="s">
        <v>1</v>
      </c>
      <c r="R6" s="43" t="s">
        <v>5</v>
      </c>
      <c r="S6" s="43" t="s">
        <v>5</v>
      </c>
      <c r="T6" s="43" t="s">
        <v>5</v>
      </c>
      <c r="U6" s="43" t="s">
        <v>5</v>
      </c>
      <c r="V6" s="34"/>
      <c r="W6" s="114"/>
      <c r="X6" s="114"/>
      <c r="Y6" s="114"/>
      <c r="Z6" s="114"/>
      <c r="AA6" s="114"/>
      <c r="AB6" s="114"/>
    </row>
    <row r="7" spans="1:28" ht="13.5" customHeight="1" x14ac:dyDescent="0.15">
      <c r="A7" s="14"/>
      <c r="B7" s="8"/>
      <c r="C7" s="19"/>
      <c r="D7" s="19"/>
      <c r="E7" s="34">
        <v>1</v>
      </c>
      <c r="F7" s="34">
        <v>28</v>
      </c>
      <c r="G7" s="44">
        <v>90292683000</v>
      </c>
      <c r="H7" s="44">
        <v>92540813312</v>
      </c>
      <c r="I7" s="44">
        <v>4138196</v>
      </c>
      <c r="J7" s="44">
        <v>90931806610</v>
      </c>
      <c r="K7" s="44">
        <v>3999245</v>
      </c>
      <c r="L7" s="44">
        <v>0</v>
      </c>
      <c r="M7" s="44">
        <v>0</v>
      </c>
      <c r="N7" s="44">
        <v>147988210</v>
      </c>
      <c r="O7" s="44">
        <v>13132</v>
      </c>
      <c r="P7" s="44">
        <f t="shared" ref="P7:Q10" si="0">H7-J7-N7</f>
        <v>1461018492</v>
      </c>
      <c r="Q7" s="44">
        <f t="shared" si="0"/>
        <v>125819</v>
      </c>
      <c r="R7" s="92">
        <f>IF(AND(J7=0,G7=0),0,IF(AND(J7/G7*100&gt;100.0000001,J7/G7*100&lt;100.015),100.01,IF(AND(J7/G7*100&lt;99.999999,J7/G7*100&gt;99.985),99.99,J7/G7*100)))</f>
        <v>100.70783543999906</v>
      </c>
      <c r="S7" s="92">
        <f>IF(ISERROR(J7/H7*100),0,J7/H7*100)</f>
        <v>98.261300452833439</v>
      </c>
      <c r="T7" s="102">
        <v>100.473394499601</v>
      </c>
      <c r="U7" s="102">
        <v>100.639185867999</v>
      </c>
      <c r="V7" s="34">
        <v>1</v>
      </c>
    </row>
    <row r="8" spans="1:28" ht="13.5" customHeight="1" x14ac:dyDescent="0.15">
      <c r="A8" s="14"/>
      <c r="B8" s="8"/>
      <c r="C8" s="19"/>
      <c r="D8" s="19"/>
      <c r="E8" s="34">
        <v>2</v>
      </c>
      <c r="F8" s="34">
        <v>29</v>
      </c>
      <c r="G8" s="44">
        <v>89739396000</v>
      </c>
      <c r="H8" s="44">
        <v>92034090079</v>
      </c>
      <c r="I8" s="44">
        <v>3985253</v>
      </c>
      <c r="J8" s="44">
        <v>90635763436</v>
      </c>
      <c r="K8" s="44">
        <v>3867500</v>
      </c>
      <c r="L8" s="44">
        <v>0</v>
      </c>
      <c r="M8" s="44">
        <v>0</v>
      </c>
      <c r="N8" s="44">
        <v>117517789</v>
      </c>
      <c r="O8" s="44">
        <v>10995</v>
      </c>
      <c r="P8" s="44">
        <f t="shared" si="0"/>
        <v>1280808854</v>
      </c>
      <c r="Q8" s="44">
        <f t="shared" si="0"/>
        <v>106758</v>
      </c>
      <c r="R8" s="92">
        <f>IF(AND(J8=0,G8=0),0,IF(AND(J8/G8*100&gt;100.0000001,J8/G8*100&lt;100.015),100.01,IF(AND(J8/G8*100&lt;99.999999,J8/G8*100&gt;99.985),99.99,J8/G8*100)))</f>
        <v>100.99885610551691</v>
      </c>
      <c r="S8" s="92">
        <f>IF(ISERROR(J8/H8*100),0,J8/H8*100)</f>
        <v>98.480642725103593</v>
      </c>
      <c r="T8" s="102">
        <f>IF(ISERROR(H8/H7*100),0,H8/H7*100)</f>
        <v>99.452432699838511</v>
      </c>
      <c r="U8" s="102">
        <f>IF(ISERROR(J8/J7*100),0,J8/J7*100)</f>
        <v>99.674433858694016</v>
      </c>
      <c r="V8" s="34">
        <v>2</v>
      </c>
    </row>
    <row r="9" spans="1:28" ht="13.5" customHeight="1" x14ac:dyDescent="0.15">
      <c r="A9" s="14"/>
      <c r="B9" s="136" t="s">
        <v>7</v>
      </c>
      <c r="C9" s="136"/>
      <c r="D9" s="22"/>
      <c r="E9" s="34">
        <v>3</v>
      </c>
      <c r="F9" s="34">
        <v>30</v>
      </c>
      <c r="G9" s="44">
        <v>92097041000</v>
      </c>
      <c r="H9" s="44">
        <v>93612593076</v>
      </c>
      <c r="I9" s="44">
        <v>3989455</v>
      </c>
      <c r="J9" s="44">
        <v>92415897284</v>
      </c>
      <c r="K9" s="44">
        <v>3886773</v>
      </c>
      <c r="L9" s="44">
        <v>0</v>
      </c>
      <c r="M9" s="44">
        <v>0</v>
      </c>
      <c r="N9" s="44">
        <v>99728158</v>
      </c>
      <c r="O9" s="44">
        <v>8488</v>
      </c>
      <c r="P9" s="44">
        <f t="shared" si="0"/>
        <v>1096967634</v>
      </c>
      <c r="Q9" s="44">
        <f t="shared" si="0"/>
        <v>94194</v>
      </c>
      <c r="R9" s="92">
        <f>IF(AND(J9=0,G9=0),0,IF(AND(J9/G9*100&gt;100.0000001,J9/G9*100&lt;100.015),100.01,IF(AND(J9/G9*100&lt;99.999999,J9/G9*100&gt;99.985),99.99,J9/G9*100)))</f>
        <v>100.34621772918851</v>
      </c>
      <c r="S9" s="92">
        <f>IF(ISERROR(J9/H9*100),0,J9/H9*100)</f>
        <v>98.721650845598887</v>
      </c>
      <c r="T9" s="102">
        <f>IF(ISERROR(H9/H8*100),0,H9/H8*100)</f>
        <v>101.71512859598553</v>
      </c>
      <c r="U9" s="102">
        <f>IF(ISERROR(J9/J8*100),0,J9/J8*100)</f>
        <v>101.96405235694516</v>
      </c>
      <c r="V9" s="34">
        <v>3</v>
      </c>
    </row>
    <row r="10" spans="1:28" ht="13.5" customHeight="1" x14ac:dyDescent="0.15">
      <c r="A10" s="14"/>
      <c r="B10" s="8"/>
      <c r="C10" s="19"/>
      <c r="D10" s="19"/>
      <c r="E10" s="34">
        <v>4</v>
      </c>
      <c r="F10" s="34" t="s">
        <v>50</v>
      </c>
      <c r="G10" s="44">
        <v>90426382000</v>
      </c>
      <c r="H10" s="44">
        <v>92535031238</v>
      </c>
      <c r="I10" s="44">
        <v>3962773</v>
      </c>
      <c r="J10" s="44">
        <v>91458940438</v>
      </c>
      <c r="K10" s="44">
        <v>3871145</v>
      </c>
      <c r="L10" s="44">
        <v>0</v>
      </c>
      <c r="M10" s="44">
        <v>0</v>
      </c>
      <c r="N10" s="44">
        <v>81054838</v>
      </c>
      <c r="O10" s="44">
        <v>7242</v>
      </c>
      <c r="P10" s="44">
        <f t="shared" si="0"/>
        <v>995035962</v>
      </c>
      <c r="Q10" s="44">
        <f t="shared" si="0"/>
        <v>84386</v>
      </c>
      <c r="R10" s="92">
        <f>IF(AND(J10=0,G10=0),0,IF(AND(J10/G10*100&gt;100.0000001,J10/G10*100&lt;100.015),100.01,IF(AND(J10/G10*100&lt;99.999999,J10/G10*100&gt;99.985),99.99,J10/G10*100)))</f>
        <v>101.14187742024225</v>
      </c>
      <c r="S10" s="92">
        <f>IF(ISERROR(J10/H10*100),0,J10/H10*100)</f>
        <v>98.837099003908804</v>
      </c>
      <c r="T10" s="102">
        <f>IF(ISERROR(H10/H9*100),0,H10/H9*100)</f>
        <v>98.848913588874552</v>
      </c>
      <c r="U10" s="102">
        <f>IF(ISERROR(J10/J9*100),0,J10/J9*100)</f>
        <v>98.96451057218087</v>
      </c>
      <c r="V10" s="34">
        <v>4</v>
      </c>
    </row>
    <row r="11" spans="1:28" s="6" customFormat="1" ht="13.5" customHeight="1" x14ac:dyDescent="0.15">
      <c r="A11" s="15"/>
      <c r="C11" s="19"/>
      <c r="D11" s="32"/>
      <c r="E11" s="35">
        <v>5</v>
      </c>
      <c r="F11" s="35">
        <v>2</v>
      </c>
      <c r="G11" s="45">
        <f t="shared" ref="G11:Q11" si="1">G17+G23</f>
        <v>90925695000</v>
      </c>
      <c r="H11" s="45">
        <f t="shared" si="1"/>
        <v>93326931599</v>
      </c>
      <c r="I11" s="45">
        <f t="shared" si="1"/>
        <v>3962470</v>
      </c>
      <c r="J11" s="45">
        <f t="shared" si="1"/>
        <v>91917440754</v>
      </c>
      <c r="K11" s="45">
        <f t="shared" si="1"/>
        <v>3874844</v>
      </c>
      <c r="L11" s="45">
        <f t="shared" si="1"/>
        <v>0</v>
      </c>
      <c r="M11" s="45">
        <f t="shared" si="1"/>
        <v>0</v>
      </c>
      <c r="N11" s="45">
        <f t="shared" si="1"/>
        <v>77345973</v>
      </c>
      <c r="O11" s="45">
        <f t="shared" si="1"/>
        <v>7093</v>
      </c>
      <c r="P11" s="45">
        <f t="shared" si="1"/>
        <v>1332144872</v>
      </c>
      <c r="Q11" s="45">
        <f t="shared" si="1"/>
        <v>80533</v>
      </c>
      <c r="R11" s="93">
        <f>IF(AND(J11=0,G11=0),0,IF(AND(J11/G11*100&gt;100.0000001,J11/G11*100&lt;100.015),100.01,IF(AND(J11/G11*100&lt;99.999999,J11/G11*100&gt;99.985),99.99,J11/G11*100)))</f>
        <v>101.09072111464201</v>
      </c>
      <c r="S11" s="93">
        <f>IF(ISERROR(J11/H11*100),0,J11/H11*100)</f>
        <v>98.489727647903194</v>
      </c>
      <c r="T11" s="103">
        <f>IF(ISERROR(H11/H10*100),0,H11/H10*100)</f>
        <v>100.85578439905989</v>
      </c>
      <c r="U11" s="103">
        <f>IF(ISERROR(J11/J10*100),0,J11/J10*100)</f>
        <v>100.50131820224925</v>
      </c>
      <c r="V11" s="35">
        <v>5</v>
      </c>
    </row>
    <row r="12" spans="1:28" ht="9.75" customHeight="1" x14ac:dyDescent="0.15">
      <c r="A12" s="14"/>
      <c r="B12" s="8"/>
      <c r="C12" s="19"/>
      <c r="D12" s="19"/>
      <c r="E12" s="34"/>
      <c r="F12" s="3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34"/>
    </row>
    <row r="13" spans="1:28" ht="13.5" customHeight="1" x14ac:dyDescent="0.15">
      <c r="A13" s="14"/>
      <c r="B13" s="8"/>
      <c r="C13" s="19"/>
      <c r="D13" s="19"/>
      <c r="E13" s="34">
        <v>6</v>
      </c>
      <c r="F13" s="34">
        <f>$F$7</f>
        <v>28</v>
      </c>
      <c r="G13" s="46">
        <v>89956914000</v>
      </c>
      <c r="H13" s="46">
        <v>90958506798</v>
      </c>
      <c r="I13" s="46">
        <v>3955115</v>
      </c>
      <c r="J13" s="46">
        <v>90583065868</v>
      </c>
      <c r="K13" s="46">
        <v>3922926</v>
      </c>
      <c r="L13" s="46">
        <v>0</v>
      </c>
      <c r="M13" s="46">
        <v>0</v>
      </c>
      <c r="N13" s="46">
        <v>469062</v>
      </c>
      <c r="O13" s="46">
        <v>60</v>
      </c>
      <c r="P13" s="44">
        <f t="shared" ref="P13:Q17" si="2">H13-J13-N13</f>
        <v>374971868</v>
      </c>
      <c r="Q13" s="44">
        <f t="shared" si="2"/>
        <v>32129</v>
      </c>
      <c r="R13" s="94">
        <f>IF(AND(J13=0,G13=0),0,IF(AND(J13/G13*100&gt;100.0000001,J13/G13*100&lt;100.015),100.01,IF(AND(J13/G13*100&lt;99.999999,J13/G13*100&gt;99.985),99.99,J13/G13*100)))</f>
        <v>100.69605752371631</v>
      </c>
      <c r="S13" s="94">
        <f>IF(ISERROR(J13/H13*100),0,J13/H13*100)</f>
        <v>99.587239343282334</v>
      </c>
      <c r="T13" s="102">
        <v>100.82064318111384</v>
      </c>
      <c r="U13" s="102">
        <v>100.80768725718572</v>
      </c>
      <c r="V13" s="34">
        <v>6</v>
      </c>
    </row>
    <row r="14" spans="1:28" ht="13.5" customHeight="1" x14ac:dyDescent="0.15">
      <c r="A14" s="14"/>
      <c r="B14" s="8"/>
      <c r="C14" s="19"/>
      <c r="D14" s="19"/>
      <c r="E14" s="34">
        <v>7</v>
      </c>
      <c r="F14" s="34">
        <f>$F$8</f>
        <v>29</v>
      </c>
      <c r="G14" s="46">
        <v>89376891000</v>
      </c>
      <c r="H14" s="46">
        <v>90575602780</v>
      </c>
      <c r="I14" s="46">
        <v>3859324</v>
      </c>
      <c r="J14" s="46">
        <v>90251152281</v>
      </c>
      <c r="K14" s="46">
        <v>3831821</v>
      </c>
      <c r="L14" s="46">
        <v>0</v>
      </c>
      <c r="M14" s="46">
        <v>0</v>
      </c>
      <c r="N14" s="46">
        <v>356655</v>
      </c>
      <c r="O14" s="46">
        <v>41</v>
      </c>
      <c r="P14" s="44">
        <f t="shared" si="2"/>
        <v>324093844</v>
      </c>
      <c r="Q14" s="44">
        <f t="shared" si="2"/>
        <v>27462</v>
      </c>
      <c r="R14" s="94">
        <f>IF(AND(J14=0,G14=0),0,IF(AND(J14/G14*100&gt;100.0000001,J14/G14*100&lt;100.015),100.01,IF(AND(J14/G14*100&lt;99.999999,J14/G14*100&gt;99.985),99.99,J14/G14*100)))</f>
        <v>100.97817374403859</v>
      </c>
      <c r="S14" s="94">
        <f>IF(ISERROR(J14/H14*100),0,J14/H14*100)</f>
        <v>99.64179040597935</v>
      </c>
      <c r="T14" s="102">
        <f>IF(ISERROR(H14/H13*100),0,H14/H13*100)</f>
        <v>99.579034406479039</v>
      </c>
      <c r="U14" s="102">
        <f>IF(ISERROR(J14/J13*100),0,J14/J13*100)</f>
        <v>99.633580974744589</v>
      </c>
      <c r="V14" s="34">
        <v>7</v>
      </c>
    </row>
    <row r="15" spans="1:28" ht="13.5" customHeight="1" x14ac:dyDescent="0.15">
      <c r="A15" s="14"/>
      <c r="B15" s="8"/>
      <c r="C15" s="19" t="s">
        <v>2</v>
      </c>
      <c r="D15" s="22"/>
      <c r="E15" s="34">
        <v>8</v>
      </c>
      <c r="F15" s="34">
        <f>$F$9</f>
        <v>30</v>
      </c>
      <c r="G15" s="46">
        <v>91751612000</v>
      </c>
      <c r="H15" s="46">
        <v>92335255593</v>
      </c>
      <c r="I15" s="46">
        <v>3882714</v>
      </c>
      <c r="J15" s="46">
        <v>92053577945</v>
      </c>
      <c r="K15" s="46">
        <v>3855799</v>
      </c>
      <c r="L15" s="46">
        <v>0</v>
      </c>
      <c r="M15" s="46">
        <v>0</v>
      </c>
      <c r="N15" s="46">
        <v>1250863</v>
      </c>
      <c r="O15" s="46">
        <v>71</v>
      </c>
      <c r="P15" s="44">
        <f t="shared" si="2"/>
        <v>280426785</v>
      </c>
      <c r="Q15" s="44">
        <f t="shared" si="2"/>
        <v>26844</v>
      </c>
      <c r="R15" s="94">
        <f>IF(AND(J15=0,G15=0),0,IF(AND(J15/G15*100&gt;100.0000001,J15/G15*100&lt;100.015),100.01,IF(AND(J15/G15*100&lt;99.999999,J15/G15*100&gt;99.985),99.99,J15/G15*100)))</f>
        <v>100.32911241385057</v>
      </c>
      <c r="S15" s="94">
        <f>IF(ISERROR(J15/H15*100),0,J15/H15*100)</f>
        <v>99.694940306179916</v>
      </c>
      <c r="T15" s="102">
        <f>IF(ISERROR(H15/H14*100),0,H15/H14*100)</f>
        <v>101.94274479991488</v>
      </c>
      <c r="U15" s="102">
        <f>IF(ISERROR(J15/J14*100),0,J15/J14*100)</f>
        <v>101.99712205157014</v>
      </c>
      <c r="V15" s="34">
        <v>8</v>
      </c>
    </row>
    <row r="16" spans="1:28" ht="13.5" customHeight="1" x14ac:dyDescent="0.15">
      <c r="A16" s="14"/>
      <c r="B16" s="8"/>
      <c r="C16" s="19"/>
      <c r="D16" s="19"/>
      <c r="E16" s="34">
        <v>9</v>
      </c>
      <c r="F16" s="34" t="str">
        <f>$F$10</f>
        <v>元</v>
      </c>
      <c r="G16" s="46">
        <v>90208988000</v>
      </c>
      <c r="H16" s="46">
        <v>91439766973</v>
      </c>
      <c r="I16" s="46">
        <v>3868621</v>
      </c>
      <c r="J16" s="46">
        <v>91181114581</v>
      </c>
      <c r="K16" s="46">
        <v>3843036</v>
      </c>
      <c r="L16" s="44">
        <v>0</v>
      </c>
      <c r="M16" s="44">
        <v>0</v>
      </c>
      <c r="N16" s="46">
        <v>625741</v>
      </c>
      <c r="O16" s="46">
        <v>43</v>
      </c>
      <c r="P16" s="44">
        <f t="shared" si="2"/>
        <v>258026651</v>
      </c>
      <c r="Q16" s="44">
        <f t="shared" si="2"/>
        <v>25542</v>
      </c>
      <c r="R16" s="94">
        <f>IF(AND(J16=0,G16=0),0,IF(AND(J16/G16*100&gt;100.0000001,J16/G16*100&lt;100.015),100.01,IF(AND(J16/G16*100&lt;99.999999,J16/G16*100&gt;99.985),99.99,J16/G16*100)))</f>
        <v>101.07763827369396</v>
      </c>
      <c r="S16" s="94">
        <f>IF(ISERROR(J16/H16*100),0,J16/H16*100)</f>
        <v>99.717133583601139</v>
      </c>
      <c r="T16" s="102">
        <f>IF(ISERROR(H16/H15*100),0,H16/H15*100)</f>
        <v>99.030176919694497</v>
      </c>
      <c r="U16" s="102">
        <f>IF(ISERROR(J16/J15*100),0,J16/J15*100)</f>
        <v>99.052222212892943</v>
      </c>
      <c r="V16" s="34">
        <v>9</v>
      </c>
    </row>
    <row r="17" spans="1:23" s="6" customFormat="1" ht="13.5" customHeight="1" x14ac:dyDescent="0.15">
      <c r="A17" s="15"/>
      <c r="C17" s="19"/>
      <c r="D17" s="32"/>
      <c r="E17" s="35">
        <v>10</v>
      </c>
      <c r="F17" s="35">
        <f>$F$11</f>
        <v>2</v>
      </c>
      <c r="G17" s="47">
        <v>90727110000</v>
      </c>
      <c r="H17" s="47">
        <v>92321640624</v>
      </c>
      <c r="I17" s="47">
        <v>3878113</v>
      </c>
      <c r="J17" s="47">
        <v>91650326651</v>
      </c>
      <c r="K17" s="47">
        <v>3848549</v>
      </c>
      <c r="L17" s="45">
        <v>0</v>
      </c>
      <c r="M17" s="45">
        <v>0</v>
      </c>
      <c r="N17" s="47">
        <v>789385</v>
      </c>
      <c r="O17" s="47">
        <v>93</v>
      </c>
      <c r="P17" s="45">
        <f t="shared" si="2"/>
        <v>670524588</v>
      </c>
      <c r="Q17" s="45">
        <f t="shared" si="2"/>
        <v>29471</v>
      </c>
      <c r="R17" s="95">
        <f>IF(AND(J17=0,G17=0),0,IF(AND(J17/G17*100&gt;100.0000001,J17/G17*100&lt;100.015),100.01,IF(AND(J17/G17*100&lt;99.999999,J17/G17*100&gt;99.985),99.99,J17/G17*100)))</f>
        <v>101.01757528813604</v>
      </c>
      <c r="S17" s="95">
        <f>IF(ISERROR(J17/H17*100),0,J17/H17*100)</f>
        <v>99.272853072732886</v>
      </c>
      <c r="T17" s="103">
        <f>IF(ISERROR(H17/H16*100),0,H17/H16*100)</f>
        <v>100.96443120995748</v>
      </c>
      <c r="U17" s="103">
        <f>IF(ISERROR(J17/J16*100),0,J17/J16*100)</f>
        <v>100.51459347931437</v>
      </c>
      <c r="V17" s="35">
        <v>10</v>
      </c>
    </row>
    <row r="18" spans="1:23" ht="9.75" customHeight="1" x14ac:dyDescent="0.15">
      <c r="A18" s="14"/>
      <c r="B18" s="8"/>
      <c r="C18" s="19"/>
      <c r="D18" s="19"/>
      <c r="E18" s="34"/>
      <c r="F18" s="3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34"/>
    </row>
    <row r="19" spans="1:23" ht="13.5" customHeight="1" x14ac:dyDescent="0.15">
      <c r="A19" s="14"/>
      <c r="B19" s="8"/>
      <c r="C19" s="19"/>
      <c r="D19" s="19"/>
      <c r="E19" s="34">
        <v>11</v>
      </c>
      <c r="F19" s="34">
        <f>$F$7</f>
        <v>28</v>
      </c>
      <c r="G19" s="46">
        <v>335769000</v>
      </c>
      <c r="H19" s="46">
        <v>1582306514</v>
      </c>
      <c r="I19" s="46">
        <v>183081</v>
      </c>
      <c r="J19" s="46">
        <v>348740742</v>
      </c>
      <c r="K19" s="46">
        <v>76319</v>
      </c>
      <c r="L19" s="46">
        <v>0</v>
      </c>
      <c r="M19" s="46">
        <v>0</v>
      </c>
      <c r="N19" s="46">
        <v>147519148</v>
      </c>
      <c r="O19" s="46">
        <v>13072</v>
      </c>
      <c r="P19" s="44">
        <f t="shared" ref="P19:Q23" si="3">H19-J19-N19</f>
        <v>1086046624</v>
      </c>
      <c r="Q19" s="44">
        <f t="shared" si="3"/>
        <v>93690</v>
      </c>
      <c r="R19" s="94">
        <f>IF(AND(J19=0,G19=0),0,IF(AND(J19/G19*100&gt;100.0000001,J19/G19*100&lt;100.015),100.01,IF(AND(J19/G19*100&lt;99.999999,J19/G19*100&gt;99.985),99.99,J19/G19*100)))</f>
        <v>103.86329351429107</v>
      </c>
      <c r="S19" s="94">
        <f>IF(ISERROR(J19/H19*100),0,J19/H19*100)</f>
        <v>22.040024414637529</v>
      </c>
      <c r="T19" s="102">
        <v>83.868289260586536</v>
      </c>
      <c r="U19" s="102">
        <v>70.172700677404563</v>
      </c>
      <c r="V19" s="34">
        <v>11</v>
      </c>
    </row>
    <row r="20" spans="1:23" ht="13.5" customHeight="1" x14ac:dyDescent="0.15">
      <c r="A20" s="14"/>
      <c r="B20" s="8"/>
      <c r="C20" s="19"/>
      <c r="D20" s="19"/>
      <c r="E20" s="34">
        <v>12</v>
      </c>
      <c r="F20" s="34">
        <f>$F$8</f>
        <v>29</v>
      </c>
      <c r="G20" s="46">
        <v>362505000</v>
      </c>
      <c r="H20" s="46">
        <v>1458487299</v>
      </c>
      <c r="I20" s="46">
        <v>125929</v>
      </c>
      <c r="J20" s="46">
        <v>384611155</v>
      </c>
      <c r="K20" s="46">
        <v>35679</v>
      </c>
      <c r="L20" s="46">
        <v>0</v>
      </c>
      <c r="M20" s="46">
        <v>0</v>
      </c>
      <c r="N20" s="46">
        <v>117161134</v>
      </c>
      <c r="O20" s="46">
        <v>10954</v>
      </c>
      <c r="P20" s="44">
        <f t="shared" si="3"/>
        <v>956715010</v>
      </c>
      <c r="Q20" s="44">
        <f t="shared" si="3"/>
        <v>79296</v>
      </c>
      <c r="R20" s="94">
        <f>IF(AND(J20=0,G20=0),0,IF(AND(J20/G20*100&gt;100.0000001,J20/G20*100&lt;100.015),100.01,IF(AND(J20/G20*100&lt;99.999999,J20/G20*100&gt;99.985),99.99,J20/G20*100)))</f>
        <v>106.09816554254424</v>
      </c>
      <c r="S20" s="94">
        <f>IF(ISERROR(J20/H20*100),0,J20/H20*100)</f>
        <v>26.370552233379442</v>
      </c>
      <c r="T20" s="102">
        <f>IF(ISERROR(H20/H19*100),0,H20/H19*100)</f>
        <v>92.174764250512339</v>
      </c>
      <c r="U20" s="102">
        <f>IF(ISERROR(J20/J19*100),0,J20/J19*100)</f>
        <v>110.28569612895988</v>
      </c>
      <c r="V20" s="34">
        <v>12</v>
      </c>
    </row>
    <row r="21" spans="1:23" ht="13.5" customHeight="1" x14ac:dyDescent="0.15">
      <c r="A21" s="14"/>
      <c r="B21" s="8"/>
      <c r="C21" s="19" t="s">
        <v>9</v>
      </c>
      <c r="D21" s="22"/>
      <c r="E21" s="34">
        <v>13</v>
      </c>
      <c r="F21" s="34">
        <f>$F$9</f>
        <v>30</v>
      </c>
      <c r="G21" s="46">
        <v>345429000</v>
      </c>
      <c r="H21" s="46">
        <v>1277337483</v>
      </c>
      <c r="I21" s="46">
        <v>106741</v>
      </c>
      <c r="J21" s="46">
        <v>362319339</v>
      </c>
      <c r="K21" s="46">
        <v>30974</v>
      </c>
      <c r="L21" s="46">
        <v>0</v>
      </c>
      <c r="M21" s="46">
        <v>0</v>
      </c>
      <c r="N21" s="46">
        <v>98477295</v>
      </c>
      <c r="O21" s="46">
        <v>8417</v>
      </c>
      <c r="P21" s="44">
        <f t="shared" si="3"/>
        <v>816540849</v>
      </c>
      <c r="Q21" s="44">
        <f t="shared" si="3"/>
        <v>67350</v>
      </c>
      <c r="R21" s="94">
        <f>IF(AND(J21=0,G21=0),0,IF(AND(J21/G21*100&gt;100.0000001,J21/G21*100&lt;100.015),100.01,IF(AND(J21/G21*100&lt;99.999999,J21/G21*100&gt;99.985),99.99,J21/G21*100)))</f>
        <v>104.88967023614116</v>
      </c>
      <c r="S21" s="94">
        <f>IF(ISERROR(J21/H21*100),0,J21/H21*100)</f>
        <v>28.365200569315789</v>
      </c>
      <c r="T21" s="102">
        <f>IF(ISERROR(H21/H20*100),0,H21/H20*100)</f>
        <v>87.579609632239936</v>
      </c>
      <c r="U21" s="102">
        <f>IF(ISERROR(J21/J20*100),0,J21/J20*100)</f>
        <v>94.204064102092929</v>
      </c>
      <c r="V21" s="34">
        <v>13</v>
      </c>
    </row>
    <row r="22" spans="1:23" ht="13.5" customHeight="1" x14ac:dyDescent="0.15">
      <c r="A22" s="14"/>
      <c r="B22" s="8"/>
      <c r="C22" s="19"/>
      <c r="D22" s="19"/>
      <c r="E22" s="34">
        <v>14</v>
      </c>
      <c r="F22" s="34" t="str">
        <f>$F$10</f>
        <v>元</v>
      </c>
      <c r="G22" s="46">
        <v>217394000</v>
      </c>
      <c r="H22" s="46">
        <v>1095264265</v>
      </c>
      <c r="I22" s="46">
        <v>94152</v>
      </c>
      <c r="J22" s="46">
        <v>277825857</v>
      </c>
      <c r="K22" s="46">
        <v>28109</v>
      </c>
      <c r="L22" s="44">
        <v>0</v>
      </c>
      <c r="M22" s="44">
        <v>0</v>
      </c>
      <c r="N22" s="46">
        <v>80429097</v>
      </c>
      <c r="O22" s="46">
        <v>7199</v>
      </c>
      <c r="P22" s="44">
        <f t="shared" si="3"/>
        <v>737009311</v>
      </c>
      <c r="Q22" s="44">
        <f t="shared" si="3"/>
        <v>58844</v>
      </c>
      <c r="R22" s="94">
        <f>IF(AND(J22=0,G22=0),0,IF(AND(J22/G22*100&gt;100.0000001,J22/G22*100&lt;100.015),100.01,IF(AND(J22/G22*100&lt;99.999999,J22/G22*100&gt;99.985),99.99,J22/G22*100)))</f>
        <v>127.79830952096194</v>
      </c>
      <c r="S22" s="94">
        <f>IF(ISERROR(J22/H22*100),0,J22/H22*100)</f>
        <v>25.366102581644988</v>
      </c>
      <c r="T22" s="102">
        <f>IF(ISERROR(H22/H21*100),0,H22/H21*100)</f>
        <v>85.745879971174389</v>
      </c>
      <c r="U22" s="102">
        <f>IF(ISERROR(J22/J21*100),0,J22/J21*100)</f>
        <v>76.679831048157226</v>
      </c>
      <c r="V22" s="34">
        <v>14</v>
      </c>
    </row>
    <row r="23" spans="1:23" s="6" customFormat="1" ht="13.5" customHeight="1" x14ac:dyDescent="0.15">
      <c r="A23" s="15"/>
      <c r="C23" s="19"/>
      <c r="D23" s="33"/>
      <c r="E23" s="35">
        <v>15</v>
      </c>
      <c r="F23" s="35">
        <f>$F$11</f>
        <v>2</v>
      </c>
      <c r="G23" s="47">
        <v>198585000</v>
      </c>
      <c r="H23" s="47">
        <v>1005290975</v>
      </c>
      <c r="I23" s="47">
        <v>84357</v>
      </c>
      <c r="J23" s="47">
        <v>267114103</v>
      </c>
      <c r="K23" s="47">
        <v>26295</v>
      </c>
      <c r="L23" s="45">
        <v>0</v>
      </c>
      <c r="M23" s="45">
        <v>0</v>
      </c>
      <c r="N23" s="47">
        <v>76556588</v>
      </c>
      <c r="O23" s="47">
        <v>7000</v>
      </c>
      <c r="P23" s="45">
        <f t="shared" si="3"/>
        <v>661620284</v>
      </c>
      <c r="Q23" s="45">
        <f t="shared" si="3"/>
        <v>51062</v>
      </c>
      <c r="R23" s="95">
        <f>IF(AND(J23=0,G23=0),0,IF(AND(J23/G23*100&gt;100.0000001,J23/G23*100&lt;100.015),100.01,IF(AND(J23/G23*100&lt;99.999999,J23/G23*100&gt;99.985),99.99,J23/G23*100)))</f>
        <v>134.50870055643679</v>
      </c>
      <c r="S23" s="95">
        <f>IF(ISERROR(J23/H23*100),0,J23/H23*100)</f>
        <v>26.570824730620902</v>
      </c>
      <c r="T23" s="103">
        <f>IF(ISERROR(H23/H22*100),0,H23/H22*100)</f>
        <v>91.785243719240668</v>
      </c>
      <c r="U23" s="103">
        <f>IF(ISERROR(J23/J22*100),0,J23/J22*100)</f>
        <v>96.14443590108317</v>
      </c>
      <c r="V23" s="35">
        <v>15</v>
      </c>
    </row>
    <row r="24" spans="1:23" ht="9.75" customHeight="1" x14ac:dyDescent="0.15">
      <c r="A24" s="16"/>
      <c r="B24" s="18"/>
      <c r="C24" s="27"/>
      <c r="D24" s="18"/>
      <c r="E24" s="36"/>
      <c r="F24" s="36"/>
      <c r="G24" s="48"/>
      <c r="H24" s="48"/>
      <c r="I24" s="48"/>
      <c r="J24" s="48"/>
      <c r="K24" s="48"/>
      <c r="L24" s="75"/>
      <c r="M24" s="75"/>
      <c r="N24" s="48"/>
      <c r="O24" s="48"/>
      <c r="P24" s="75"/>
      <c r="Q24" s="75"/>
      <c r="R24" s="75"/>
      <c r="S24" s="75"/>
      <c r="T24" s="75"/>
      <c r="U24" s="75"/>
      <c r="V24" s="36"/>
    </row>
    <row r="25" spans="1:23" ht="9.75" customHeight="1" x14ac:dyDescent="0.15">
      <c r="B25" s="20"/>
      <c r="C25" s="19"/>
      <c r="D25" s="20"/>
      <c r="E25" s="20"/>
      <c r="F25" s="40"/>
      <c r="G25" s="49"/>
      <c r="H25" s="49"/>
      <c r="I25" s="49"/>
      <c r="J25" s="49"/>
      <c r="K25" s="49"/>
      <c r="L25" s="79"/>
      <c r="M25" s="79"/>
      <c r="N25" s="49"/>
      <c r="O25" s="49"/>
      <c r="P25" s="79"/>
      <c r="Q25" s="79"/>
      <c r="R25" s="79"/>
      <c r="S25" s="79"/>
      <c r="T25" s="79"/>
      <c r="U25" s="79"/>
      <c r="V25" s="40"/>
    </row>
    <row r="26" spans="1:23" ht="19.5" customHeight="1" x14ac:dyDescent="0.15">
      <c r="B26" s="10" t="s">
        <v>19</v>
      </c>
      <c r="C26" s="28"/>
      <c r="D26" s="31"/>
      <c r="E26" s="31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96"/>
      <c r="S26" s="96"/>
      <c r="T26" s="96"/>
      <c r="U26" s="96"/>
    </row>
    <row r="27" spans="1:23" ht="13.5" customHeight="1" x14ac:dyDescent="0.15">
      <c r="A27" s="13"/>
      <c r="B27" s="21"/>
      <c r="C27" s="26"/>
      <c r="D27" s="17"/>
      <c r="E27" s="137" t="s">
        <v>42</v>
      </c>
      <c r="F27" s="134" t="s">
        <v>33</v>
      </c>
      <c r="G27" s="139" t="s">
        <v>46</v>
      </c>
      <c r="H27" s="141" t="s">
        <v>3</v>
      </c>
      <c r="I27" s="141"/>
      <c r="J27" s="141" t="s">
        <v>12</v>
      </c>
      <c r="K27" s="141"/>
      <c r="L27" s="78" t="s">
        <v>32</v>
      </c>
      <c r="M27" s="84" t="s">
        <v>4</v>
      </c>
      <c r="N27" s="141" t="s">
        <v>16</v>
      </c>
      <c r="O27" s="141"/>
      <c r="P27" s="141" t="s">
        <v>35</v>
      </c>
      <c r="Q27" s="141"/>
      <c r="R27" s="141" t="s">
        <v>37</v>
      </c>
      <c r="S27" s="141"/>
      <c r="T27" s="141" t="s">
        <v>38</v>
      </c>
      <c r="U27" s="141"/>
      <c r="V27" s="134" t="s">
        <v>42</v>
      </c>
    </row>
    <row r="28" spans="1:23" ht="13.5" customHeight="1" x14ac:dyDescent="0.15">
      <c r="A28" s="16"/>
      <c r="B28" s="18"/>
      <c r="C28" s="27"/>
      <c r="D28" s="18"/>
      <c r="E28" s="138"/>
      <c r="F28" s="135"/>
      <c r="G28" s="140"/>
      <c r="H28" s="42" t="s">
        <v>47</v>
      </c>
      <c r="I28" s="42" t="s">
        <v>11</v>
      </c>
      <c r="J28" s="42" t="s">
        <v>47</v>
      </c>
      <c r="K28" s="42" t="s">
        <v>11</v>
      </c>
      <c r="L28" s="42" t="s">
        <v>39</v>
      </c>
      <c r="M28" s="42" t="s">
        <v>40</v>
      </c>
      <c r="N28" s="42" t="s">
        <v>47</v>
      </c>
      <c r="O28" s="42" t="s">
        <v>11</v>
      </c>
      <c r="P28" s="42" t="s">
        <v>47</v>
      </c>
      <c r="Q28" s="42" t="s">
        <v>11</v>
      </c>
      <c r="R28" s="42" t="s">
        <v>41</v>
      </c>
      <c r="S28" s="42" t="s">
        <v>43</v>
      </c>
      <c r="T28" s="42" t="s">
        <v>34</v>
      </c>
      <c r="U28" s="42" t="s">
        <v>45</v>
      </c>
      <c r="V28" s="135"/>
    </row>
    <row r="29" spans="1:23" ht="13.5" customHeight="1" x14ac:dyDescent="0.15">
      <c r="A29" s="13"/>
      <c r="B29" s="22"/>
      <c r="C29" s="19"/>
      <c r="D29" s="20"/>
      <c r="E29" s="37"/>
      <c r="F29" s="34"/>
      <c r="G29" s="51" t="s">
        <v>0</v>
      </c>
      <c r="H29" s="63" t="s">
        <v>0</v>
      </c>
      <c r="I29" s="63" t="s">
        <v>6</v>
      </c>
      <c r="J29" s="63" t="s">
        <v>0</v>
      </c>
      <c r="K29" s="43" t="s">
        <v>1</v>
      </c>
      <c r="L29" s="80" t="s">
        <v>0</v>
      </c>
      <c r="M29" s="80" t="s">
        <v>1</v>
      </c>
      <c r="N29" s="51" t="s">
        <v>0</v>
      </c>
      <c r="O29" s="63" t="s">
        <v>1</v>
      </c>
      <c r="P29" s="63" t="s">
        <v>0</v>
      </c>
      <c r="Q29" s="63" t="s">
        <v>1</v>
      </c>
      <c r="R29" s="97" t="s">
        <v>5</v>
      </c>
      <c r="S29" s="97" t="s">
        <v>5</v>
      </c>
      <c r="T29" s="97" t="s">
        <v>5</v>
      </c>
      <c r="U29" s="97" t="s">
        <v>5</v>
      </c>
      <c r="V29" s="113"/>
      <c r="W29" s="8"/>
    </row>
    <row r="30" spans="1:23" ht="13.5" customHeight="1" x14ac:dyDescent="0.15">
      <c r="A30" s="14"/>
      <c r="B30" s="22"/>
      <c r="C30" s="19"/>
      <c r="D30" s="20"/>
      <c r="E30" s="37">
        <v>1</v>
      </c>
      <c r="F30" s="34">
        <f>$F$7</f>
        <v>28</v>
      </c>
      <c r="G30" s="52">
        <v>90292683000</v>
      </c>
      <c r="H30" s="44">
        <v>92540813312</v>
      </c>
      <c r="I30" s="52">
        <v>4138196</v>
      </c>
      <c r="J30" s="44">
        <v>90931806610</v>
      </c>
      <c r="K30" s="73">
        <v>3999245</v>
      </c>
      <c r="L30" s="44">
        <v>0</v>
      </c>
      <c r="M30" s="44">
        <v>0</v>
      </c>
      <c r="N30" s="73">
        <v>147988210</v>
      </c>
      <c r="O30" s="44">
        <v>13132</v>
      </c>
      <c r="P30" s="44">
        <f t="shared" ref="P30:Q33" si="4">H30-J30-N30</f>
        <v>1461018492</v>
      </c>
      <c r="Q30" s="44">
        <f t="shared" si="4"/>
        <v>125819</v>
      </c>
      <c r="R30" s="94">
        <f>IF(AND(J30=0,G30=0),0,IF(AND(J30/G30*100&gt;100.0000001,J30/G30*100&lt;100.015),100.01,IF(AND(J30/G30*100&lt;99.999999,J30/G30*100&gt;99.985),99.99,J30/G30*100)))</f>
        <v>100.70783543999906</v>
      </c>
      <c r="S30" s="94">
        <f>IF(ISERROR(J30/H30*100),0,J30/H30*100)</f>
        <v>98.261300452833439</v>
      </c>
      <c r="T30" s="104">
        <v>100.47339449960123</v>
      </c>
      <c r="U30" s="104">
        <v>100.63918586799929</v>
      </c>
      <c r="V30" s="34">
        <f>E30</f>
        <v>1</v>
      </c>
      <c r="W30" s="8"/>
    </row>
    <row r="31" spans="1:23" ht="13.5" customHeight="1" x14ac:dyDescent="0.15">
      <c r="A31" s="14"/>
      <c r="B31" s="22"/>
      <c r="C31" s="19"/>
      <c r="D31" s="20"/>
      <c r="E31" s="37">
        <v>2</v>
      </c>
      <c r="F31" s="34">
        <f>$F$8</f>
        <v>29</v>
      </c>
      <c r="G31" s="52">
        <v>89739396000</v>
      </c>
      <c r="H31" s="44">
        <v>92034090079</v>
      </c>
      <c r="I31" s="52">
        <v>3985253</v>
      </c>
      <c r="J31" s="44">
        <v>90635763436</v>
      </c>
      <c r="K31" s="73">
        <v>3867500</v>
      </c>
      <c r="L31" s="44">
        <v>0</v>
      </c>
      <c r="M31" s="44">
        <v>0</v>
      </c>
      <c r="N31" s="73">
        <v>117517789</v>
      </c>
      <c r="O31" s="44">
        <v>10995</v>
      </c>
      <c r="P31" s="59">
        <f t="shared" si="4"/>
        <v>1280808854</v>
      </c>
      <c r="Q31" s="59">
        <f t="shared" si="4"/>
        <v>106758</v>
      </c>
      <c r="R31" s="94">
        <f>IF(AND(J31=0,G31=0),0,IF(AND(J31/G31*100&gt;100.0000001,J31/G31*100&lt;100.015),100.01,IF(AND(J31/G31*100&lt;99.999999,J31/G31*100&gt;99.985),99.99,J31/G31*100)))</f>
        <v>100.99885610551691</v>
      </c>
      <c r="S31" s="94">
        <f>IF(ISERROR(J31/H31*100),0,J31/H31*100)</f>
        <v>98.480642725103593</v>
      </c>
      <c r="T31" s="102">
        <f>IF(ISERROR(H31/H30*100),0,H31/H30*100)</f>
        <v>99.452432699838511</v>
      </c>
      <c r="U31" s="102">
        <f>IF(ISERROR(J31/J30*100),0,J31/J30*100)</f>
        <v>99.674433858694016</v>
      </c>
      <c r="V31" s="34">
        <f>E31</f>
        <v>2</v>
      </c>
      <c r="W31" s="8"/>
    </row>
    <row r="32" spans="1:23" ht="13.5" customHeight="1" x14ac:dyDescent="0.15">
      <c r="A32" s="14"/>
      <c r="B32" s="136" t="s">
        <v>7</v>
      </c>
      <c r="C32" s="136"/>
      <c r="D32" s="20"/>
      <c r="E32" s="37">
        <v>3</v>
      </c>
      <c r="F32" s="34">
        <f>$F$9</f>
        <v>30</v>
      </c>
      <c r="G32" s="52">
        <v>92097041000</v>
      </c>
      <c r="H32" s="59">
        <v>93612593076</v>
      </c>
      <c r="I32" s="59">
        <v>3989455</v>
      </c>
      <c r="J32" s="59">
        <v>92415897284</v>
      </c>
      <c r="K32" s="44">
        <v>3886773</v>
      </c>
      <c r="L32" s="44">
        <v>0</v>
      </c>
      <c r="M32" s="44">
        <v>0</v>
      </c>
      <c r="N32" s="73">
        <v>99728158</v>
      </c>
      <c r="O32" s="52">
        <v>8488</v>
      </c>
      <c r="P32" s="44">
        <f t="shared" si="4"/>
        <v>1096967634</v>
      </c>
      <c r="Q32" s="52">
        <f t="shared" si="4"/>
        <v>94194</v>
      </c>
      <c r="R32" s="94">
        <f>IF(AND(J32=0,G32=0),0,IF(AND(J32/G32*100&gt;100.0000001,J32/G32*100&lt;100.015),100.01,IF(AND(J32/G32*100&lt;99.999999,J32/G32*100&gt;99.985),99.99,J32/G32*100)))</f>
        <v>100.34621772918851</v>
      </c>
      <c r="S32" s="94">
        <f>IF(ISERROR(J32/H32*100),0,J32/H32*100)</f>
        <v>98.721650845598887</v>
      </c>
      <c r="T32" s="102">
        <f>IF(ISERROR(H32/H31*100),0,H32/H31*100)</f>
        <v>101.71512859598553</v>
      </c>
      <c r="U32" s="102">
        <f>IF(ISERROR(J32/J31*100),0,J32/J31*100)</f>
        <v>101.96405235694516</v>
      </c>
      <c r="V32" s="34">
        <f>E32</f>
        <v>3</v>
      </c>
      <c r="W32" s="8"/>
    </row>
    <row r="33" spans="1:29" ht="13.5" customHeight="1" x14ac:dyDescent="0.15">
      <c r="A33" s="14"/>
      <c r="B33" s="22"/>
      <c r="C33" s="19"/>
      <c r="D33" s="20"/>
      <c r="E33" s="37">
        <v>4</v>
      </c>
      <c r="F33" s="34" t="str">
        <f>$F$10</f>
        <v>元</v>
      </c>
      <c r="G33" s="52">
        <v>90426382000</v>
      </c>
      <c r="H33" s="59">
        <v>92535031238</v>
      </c>
      <c r="I33" s="59">
        <v>3962773</v>
      </c>
      <c r="J33" s="59">
        <v>91458940438</v>
      </c>
      <c r="K33" s="44">
        <v>3871145</v>
      </c>
      <c r="L33" s="44">
        <v>0</v>
      </c>
      <c r="M33" s="44">
        <v>0</v>
      </c>
      <c r="N33" s="73">
        <v>81054838</v>
      </c>
      <c r="O33" s="52">
        <v>7242</v>
      </c>
      <c r="P33" s="44">
        <f t="shared" si="4"/>
        <v>995035962</v>
      </c>
      <c r="Q33" s="52">
        <f t="shared" si="4"/>
        <v>84386</v>
      </c>
      <c r="R33" s="94">
        <f>IF(AND(J33=0,G33=0),0,IF(AND(J33/G33*100&gt;100.0000001,J33/G33*100&lt;100.015),100.01,IF(AND(J33/G33*100&lt;99.999999,J33/G33*100&gt;99.985),99.99,J33/G33*100)))</f>
        <v>101.14187742024225</v>
      </c>
      <c r="S33" s="94">
        <f>IF(ISERROR(J33/H33*100),0,J33/H33*100)</f>
        <v>98.837099003908804</v>
      </c>
      <c r="T33" s="102">
        <f>IF(ISERROR(H33/H32*100),0,H33/H32*100)</f>
        <v>98.848913588874552</v>
      </c>
      <c r="U33" s="102">
        <f>IF(ISERROR(J33/J32*100),0,J33/J32*100)</f>
        <v>98.96451057218087</v>
      </c>
      <c r="V33" s="34">
        <f>E33</f>
        <v>4</v>
      </c>
      <c r="W33" s="8"/>
    </row>
    <row r="34" spans="1:29" s="6" customFormat="1" ht="13.5" customHeight="1" x14ac:dyDescent="0.15">
      <c r="A34" s="15"/>
      <c r="B34" s="23"/>
      <c r="C34" s="19"/>
      <c r="D34" s="33"/>
      <c r="E34" s="38">
        <v>5</v>
      </c>
      <c r="F34" s="35">
        <f>$F$11</f>
        <v>2</v>
      </c>
      <c r="G34" s="53">
        <f t="shared" ref="G34:Q34" si="5">G40+G46+G52+G58+G69+G75+G81+G87+G93+G99+G105+G111+G114+G117+G128+G134+G140+G152+G158+G146</f>
        <v>90925695000</v>
      </c>
      <c r="H34" s="64">
        <f t="shared" si="5"/>
        <v>93326931599</v>
      </c>
      <c r="I34" s="64">
        <f t="shared" si="5"/>
        <v>3962470</v>
      </c>
      <c r="J34" s="64">
        <f t="shared" si="5"/>
        <v>91917440754</v>
      </c>
      <c r="K34" s="45">
        <f t="shared" si="5"/>
        <v>3874844</v>
      </c>
      <c r="L34" s="45">
        <f t="shared" si="5"/>
        <v>0</v>
      </c>
      <c r="M34" s="45">
        <f t="shared" si="5"/>
        <v>0</v>
      </c>
      <c r="N34" s="82">
        <f t="shared" si="5"/>
        <v>77345973</v>
      </c>
      <c r="O34" s="53">
        <f t="shared" si="5"/>
        <v>7093</v>
      </c>
      <c r="P34" s="45">
        <f t="shared" si="5"/>
        <v>1332144872</v>
      </c>
      <c r="Q34" s="53">
        <f t="shared" si="5"/>
        <v>80533</v>
      </c>
      <c r="R34" s="95">
        <f>IF(AND(J34=0,G34=0),0,IF(AND(J34/G34*100&gt;100.0000001,J34/G34*100&lt;100.015),100.01,IF(AND(J34/G34*100&lt;99.999999,J34/G34*100&gt;99.985),99.99,J34/G34*100)))</f>
        <v>101.09072111464201</v>
      </c>
      <c r="S34" s="95">
        <f>IF(ISERROR(J34/H34*100),0,J34/H34*100)</f>
        <v>98.489727647903194</v>
      </c>
      <c r="T34" s="103">
        <f>IF(ISERROR(H34/H33*100),0,H34/H33*100)</f>
        <v>100.85578439905989</v>
      </c>
      <c r="U34" s="103">
        <f>IF(ISERROR(J34/J33*100),0,J34/J33*100)</f>
        <v>100.50131820224925</v>
      </c>
      <c r="V34" s="35">
        <f>E34</f>
        <v>5</v>
      </c>
      <c r="AC34" s="1"/>
    </row>
    <row r="35" spans="1:29" ht="9.75" customHeight="1" x14ac:dyDescent="0.15">
      <c r="A35" s="14"/>
      <c r="B35" s="22"/>
      <c r="C35" s="19"/>
      <c r="D35" s="20"/>
      <c r="E35" s="37"/>
      <c r="F35" s="34"/>
      <c r="G35" s="52"/>
      <c r="H35" s="59"/>
      <c r="I35" s="59"/>
      <c r="J35" s="59"/>
      <c r="K35" s="44"/>
      <c r="L35" s="44"/>
      <c r="M35" s="44"/>
      <c r="N35" s="52"/>
      <c r="O35" s="59"/>
      <c r="P35" s="59"/>
      <c r="Q35" s="59"/>
      <c r="R35" s="59"/>
      <c r="S35" s="59"/>
      <c r="T35" s="44"/>
      <c r="U35" s="52"/>
      <c r="V35" s="34"/>
      <c r="W35" s="8"/>
    </row>
    <row r="36" spans="1:29" ht="13.5" customHeight="1" x14ac:dyDescent="0.15">
      <c r="A36" s="14"/>
      <c r="B36" s="22"/>
      <c r="C36" s="19"/>
      <c r="D36" s="20"/>
      <c r="E36" s="37">
        <v>6</v>
      </c>
      <c r="F36" s="34">
        <f>$F$7</f>
        <v>28</v>
      </c>
      <c r="G36" s="54">
        <v>24863371000</v>
      </c>
      <c r="H36" s="65">
        <v>26190671198</v>
      </c>
      <c r="I36" s="65">
        <v>3600671</v>
      </c>
      <c r="J36" s="65">
        <v>24946026688</v>
      </c>
      <c r="K36" s="46">
        <v>3465933</v>
      </c>
      <c r="L36" s="46">
        <v>0</v>
      </c>
      <c r="M36" s="46">
        <v>0</v>
      </c>
      <c r="N36" s="54">
        <v>95778140</v>
      </c>
      <c r="O36" s="65">
        <v>12293</v>
      </c>
      <c r="P36" s="59">
        <f t="shared" ref="P36:Q40" si="6">H36-J36-N36</f>
        <v>1148866370</v>
      </c>
      <c r="Q36" s="59">
        <f t="shared" si="6"/>
        <v>122445</v>
      </c>
      <c r="R36" s="94">
        <f>IF(AND(J36=0,G36=0),0,IF(AND(J36/G36*100&gt;100.0000001,J36/G36*100&lt;100.015),100.01,IF(AND(J36/G36*100&lt;99.999999,J36/G36*100&gt;99.985),99.99,J36/G36*100)))</f>
        <v>100.33243958753621</v>
      </c>
      <c r="S36" s="94">
        <f>IF(ISERROR(J36/H36*100),0,J36/H36*100)</f>
        <v>95.247756345797484</v>
      </c>
      <c r="T36" s="102">
        <v>101.2477618657432</v>
      </c>
      <c r="U36" s="102">
        <v>101.890906875656</v>
      </c>
      <c r="V36" s="34">
        <f>E36</f>
        <v>6</v>
      </c>
      <c r="W36" s="8"/>
    </row>
    <row r="37" spans="1:29" ht="13.5" customHeight="1" x14ac:dyDescent="0.15">
      <c r="A37" s="14"/>
      <c r="B37" s="22"/>
      <c r="C37" s="19"/>
      <c r="D37" s="20"/>
      <c r="E37" s="37">
        <v>7</v>
      </c>
      <c r="F37" s="34">
        <f>$F$8</f>
        <v>29</v>
      </c>
      <c r="G37" s="54">
        <v>25243361000</v>
      </c>
      <c r="H37" s="65">
        <v>26466710705</v>
      </c>
      <c r="I37" s="65">
        <v>3445080</v>
      </c>
      <c r="J37" s="65">
        <v>25345937032</v>
      </c>
      <c r="K37" s="46">
        <v>3330673</v>
      </c>
      <c r="L37" s="44">
        <v>0</v>
      </c>
      <c r="M37" s="44">
        <v>0</v>
      </c>
      <c r="N37" s="54">
        <v>86512146</v>
      </c>
      <c r="O37" s="65">
        <v>10344</v>
      </c>
      <c r="P37" s="59">
        <f t="shared" si="6"/>
        <v>1034261527</v>
      </c>
      <c r="Q37" s="59">
        <f t="shared" si="6"/>
        <v>104063</v>
      </c>
      <c r="R37" s="94">
        <f>IF(AND(J37=0,G37=0),0,IF(AND(J37/G37*100&gt;100.0000001,J37/G37*100&lt;100.015),100.01,IF(AND(J37/G37*100&lt;99.999999,J37/G37*100&gt;99.985),99.99,J37/G37*100)))</f>
        <v>100.4063485523976</v>
      </c>
      <c r="S37" s="94">
        <f>IF(ISERROR(J37/H37*100),0,J37/H37*100)</f>
        <v>95.76534581311509</v>
      </c>
      <c r="T37" s="102">
        <f>IF(ISERROR(H37/H36*100),0,H37/H36*100)</f>
        <v>101.05396117920445</v>
      </c>
      <c r="U37" s="102">
        <f>IF(ISERROR(J37/J36*100),0,J37/J36*100)</f>
        <v>101.60310236576622</v>
      </c>
      <c r="V37" s="34">
        <f>E37</f>
        <v>7</v>
      </c>
      <c r="W37" s="8"/>
    </row>
    <row r="38" spans="1:29" ht="13.5" customHeight="1" x14ac:dyDescent="0.15">
      <c r="A38" s="14"/>
      <c r="B38" s="22"/>
      <c r="C38" s="19" t="s">
        <v>20</v>
      </c>
      <c r="D38" s="20"/>
      <c r="E38" s="37">
        <v>8</v>
      </c>
      <c r="F38" s="34">
        <f>$F$9</f>
        <v>30</v>
      </c>
      <c r="G38" s="54">
        <v>25688315000</v>
      </c>
      <c r="H38" s="65">
        <v>26786173570</v>
      </c>
      <c r="I38" s="65">
        <v>3447142</v>
      </c>
      <c r="J38" s="65">
        <v>25801665698</v>
      </c>
      <c r="K38" s="119">
        <v>3346969</v>
      </c>
      <c r="L38" s="44">
        <v>0</v>
      </c>
      <c r="M38" s="44">
        <v>0</v>
      </c>
      <c r="N38" s="54">
        <v>71354689</v>
      </c>
      <c r="O38" s="65">
        <v>7841</v>
      </c>
      <c r="P38" s="59">
        <f t="shared" si="6"/>
        <v>913153183</v>
      </c>
      <c r="Q38" s="120">
        <f t="shared" si="6"/>
        <v>92332</v>
      </c>
      <c r="R38" s="94">
        <f>IF(AND(J38=0,G38=0),0,IF(AND(J38/G38*100&gt;100.0000001,J38/G38*100&lt;100.015),100.01,IF(AND(J38/G38*100&lt;99.999999,J38/G38*100&gt;99.985),99.99,J38/G38*100)))</f>
        <v>100.44125392420639</v>
      </c>
      <c r="S38" s="94">
        <f>IF(ISERROR(J38/H38*100),0,J38/H38*100)</f>
        <v>96.324566965762401</v>
      </c>
      <c r="T38" s="102">
        <f>IF(ISERROR(H38/H37*100),0,H38/H37*100)</f>
        <v>101.20703652433716</v>
      </c>
      <c r="U38" s="102">
        <f>IF(ISERROR(J38/J37*100),0,J38/J37*100)</f>
        <v>101.79803439669494</v>
      </c>
      <c r="V38" s="34">
        <f>E38</f>
        <v>8</v>
      </c>
      <c r="W38" s="8"/>
    </row>
    <row r="39" spans="1:29" ht="13.5" customHeight="1" x14ac:dyDescent="0.15">
      <c r="A39" s="14"/>
      <c r="B39" s="22"/>
      <c r="C39" s="19"/>
      <c r="D39" s="20"/>
      <c r="E39" s="37">
        <v>9</v>
      </c>
      <c r="F39" s="34" t="str">
        <f>$F$10</f>
        <v>元</v>
      </c>
      <c r="G39" s="54">
        <v>25604093000</v>
      </c>
      <c r="H39" s="65">
        <v>26611731082</v>
      </c>
      <c r="I39" s="65">
        <v>3442741</v>
      </c>
      <c r="J39" s="65">
        <v>25718422405</v>
      </c>
      <c r="K39" s="46">
        <v>3352963</v>
      </c>
      <c r="L39" s="44">
        <v>0</v>
      </c>
      <c r="M39" s="44">
        <v>0</v>
      </c>
      <c r="N39" s="54">
        <v>67195798</v>
      </c>
      <c r="O39" s="65">
        <v>6901</v>
      </c>
      <c r="P39" s="59">
        <f t="shared" si="6"/>
        <v>826112879</v>
      </c>
      <c r="Q39" s="59">
        <f t="shared" si="6"/>
        <v>82877</v>
      </c>
      <c r="R39" s="94">
        <f>IF(AND(J39=0,G39=0),0,IF(AND(J39/G39*100&gt;100.0000001,J39/G39*100&lt;100.015),100.01,IF(AND(J39/G39*100&lt;99.999999,J39/G39*100&gt;99.985),99.99,J39/G39*100)))</f>
        <v>100.44652784615336</v>
      </c>
      <c r="S39" s="94">
        <f>IF(ISERROR(J39/H39*100),0,J39/H39*100)</f>
        <v>96.643177122723031</v>
      </c>
      <c r="T39" s="102">
        <f>IF(ISERROR(H39/H38*100),0,H39/H38*100)</f>
        <v>99.348759211373988</v>
      </c>
      <c r="U39" s="102">
        <f>IF(ISERROR(J39/J38*100),0,J39/J38*100)</f>
        <v>99.67737240698203</v>
      </c>
      <c r="V39" s="34">
        <f>E39</f>
        <v>9</v>
      </c>
      <c r="W39" s="8"/>
    </row>
    <row r="40" spans="1:29" s="6" customFormat="1" ht="13.5" customHeight="1" x14ac:dyDescent="0.15">
      <c r="A40" s="15"/>
      <c r="B40" s="23"/>
      <c r="C40" s="19"/>
      <c r="D40" s="33"/>
      <c r="E40" s="38">
        <v>10</v>
      </c>
      <c r="F40" s="35">
        <f>$F$11</f>
        <v>2</v>
      </c>
      <c r="G40" s="55">
        <v>25877898000</v>
      </c>
      <c r="H40" s="66">
        <v>26852533300</v>
      </c>
      <c r="I40" s="66">
        <v>3464601</v>
      </c>
      <c r="J40" s="66">
        <v>26058606720</v>
      </c>
      <c r="K40" s="47">
        <v>3378705</v>
      </c>
      <c r="L40" s="45">
        <v>0</v>
      </c>
      <c r="M40" s="45">
        <v>0</v>
      </c>
      <c r="N40" s="55">
        <v>63158893</v>
      </c>
      <c r="O40" s="66">
        <v>6755</v>
      </c>
      <c r="P40" s="64">
        <f t="shared" si="6"/>
        <v>730767687</v>
      </c>
      <c r="Q40" s="64">
        <f t="shared" si="6"/>
        <v>79141</v>
      </c>
      <c r="R40" s="95">
        <f>IF(AND(J40=0,G40=0),0,IF(AND(J40/G40*100&gt;100.0000001,J40/G40*100&lt;100.015),100.01,IF(AND(J40/G40*100&lt;99.999999,J40/G40*100&gt;99.985),99.99,J40/G40*100)))</f>
        <v>100.69831297735234</v>
      </c>
      <c r="S40" s="95">
        <f>IF(ISERROR(J40/H40*100),0,J40/H40*100)</f>
        <v>97.043382942197113</v>
      </c>
      <c r="T40" s="103">
        <f>IF(ISERROR(H40/H39*100),0,H40/H39*100)</f>
        <v>100.90487243110194</v>
      </c>
      <c r="U40" s="103">
        <f>IF(ISERROR(J40/J39*100),0,J40/J39*100)</f>
        <v>101.32272621408482</v>
      </c>
      <c r="V40" s="35">
        <f>E40</f>
        <v>10</v>
      </c>
    </row>
    <row r="41" spans="1:29" ht="9.75" customHeight="1" x14ac:dyDescent="0.15">
      <c r="A41" s="14"/>
      <c r="B41" s="22"/>
      <c r="C41" s="19"/>
      <c r="D41" s="20"/>
      <c r="E41" s="37"/>
      <c r="F41" s="34"/>
      <c r="G41" s="52"/>
      <c r="H41" s="59"/>
      <c r="I41" s="59"/>
      <c r="J41" s="59"/>
      <c r="K41" s="44"/>
      <c r="L41" s="44"/>
      <c r="M41" s="44"/>
      <c r="N41" s="52"/>
      <c r="O41" s="59"/>
      <c r="P41" s="59"/>
      <c r="Q41" s="59"/>
      <c r="R41" s="59"/>
      <c r="S41" s="59"/>
      <c r="T41" s="44"/>
      <c r="U41" s="52"/>
      <c r="V41" s="34"/>
      <c r="W41" s="8"/>
    </row>
    <row r="42" spans="1:29" ht="13.5" customHeight="1" x14ac:dyDescent="0.15">
      <c r="A42" s="14"/>
      <c r="B42" s="22"/>
      <c r="C42" s="19"/>
      <c r="D42" s="20"/>
      <c r="E42" s="37">
        <v>11</v>
      </c>
      <c r="F42" s="34">
        <f>$F$7</f>
        <v>28</v>
      </c>
      <c r="G42" s="54">
        <v>3175486000</v>
      </c>
      <c r="H42" s="65">
        <v>3236413040</v>
      </c>
      <c r="I42" s="65">
        <v>26309</v>
      </c>
      <c r="J42" s="65">
        <v>3217209709</v>
      </c>
      <c r="K42" s="46">
        <v>25671</v>
      </c>
      <c r="L42" s="46">
        <v>0</v>
      </c>
      <c r="M42" s="46">
        <v>0</v>
      </c>
      <c r="N42" s="54">
        <v>6104059</v>
      </c>
      <c r="O42" s="65">
        <v>121</v>
      </c>
      <c r="P42" s="59">
        <f t="shared" ref="P42:Q46" si="7">H42-J42-N42</f>
        <v>13099272</v>
      </c>
      <c r="Q42" s="59">
        <f t="shared" si="7"/>
        <v>517</v>
      </c>
      <c r="R42" s="94">
        <f>IF(AND(J42=0,G42=0),0,IF(AND(J42/G42*100&gt;100.0000001,J42/G42*100&lt;100.015),100.01,IF(AND(J42/G42*100&lt;99.999999,J42/G42*100&gt;99.985),99.99,J42/G42*100)))</f>
        <v>101.3139314423052</v>
      </c>
      <c r="S42" s="94">
        <f>IF(ISERROR(J42/H42*100),0,J42/H42*100)</f>
        <v>99.406647706499157</v>
      </c>
      <c r="T42" s="102">
        <v>84.140127241489296</v>
      </c>
      <c r="U42" s="102">
        <v>84.182758267785388</v>
      </c>
      <c r="V42" s="34">
        <f>E42</f>
        <v>11</v>
      </c>
      <c r="W42" s="8"/>
    </row>
    <row r="43" spans="1:29" ht="13.5" customHeight="1" x14ac:dyDescent="0.15">
      <c r="A43" s="14"/>
      <c r="B43" s="22"/>
      <c r="C43" s="19"/>
      <c r="D43" s="20"/>
      <c r="E43" s="37">
        <v>12</v>
      </c>
      <c r="F43" s="34">
        <f>$F$8</f>
        <v>29</v>
      </c>
      <c r="G43" s="54">
        <v>3049691000</v>
      </c>
      <c r="H43" s="65">
        <v>3122945472</v>
      </c>
      <c r="I43" s="65">
        <v>26307</v>
      </c>
      <c r="J43" s="65">
        <v>3109252626</v>
      </c>
      <c r="K43" s="46">
        <v>25781</v>
      </c>
      <c r="L43" s="46">
        <v>0</v>
      </c>
      <c r="M43" s="46">
        <v>0</v>
      </c>
      <c r="N43" s="54">
        <v>2403819</v>
      </c>
      <c r="O43" s="65">
        <v>97</v>
      </c>
      <c r="P43" s="59">
        <f t="shared" si="7"/>
        <v>11289027</v>
      </c>
      <c r="Q43" s="59">
        <f t="shared" si="7"/>
        <v>429</v>
      </c>
      <c r="R43" s="94">
        <f>IF(AND(J43=0,G43=0),0,IF(AND(J43/G43*100&gt;100.0000001,J43/G43*100&lt;100.015),100.01,IF(AND(J43/G43*100&lt;99.999999,J43/G43*100&gt;99.985),99.99,J43/G43*100)))</f>
        <v>101.95303806188889</v>
      </c>
      <c r="S43" s="94">
        <f>IF(ISERROR(J43/H43*100),0,J43/H43*100)</f>
        <v>99.561540663365122</v>
      </c>
      <c r="T43" s="102">
        <f>IF(ISERROR(H43/H42*100),0,H43/H42*100)</f>
        <v>96.494033159624152</v>
      </c>
      <c r="U43" s="102">
        <f>IF(ISERROR(J43/J42*100),0,J43/J42*100)</f>
        <v>96.644387753213749</v>
      </c>
      <c r="V43" s="34">
        <f>E43</f>
        <v>12</v>
      </c>
      <c r="W43" s="8"/>
    </row>
    <row r="44" spans="1:29" ht="13.5" customHeight="1" x14ac:dyDescent="0.15">
      <c r="A44" s="14"/>
      <c r="B44" s="22"/>
      <c r="C44" s="19" t="s">
        <v>21</v>
      </c>
      <c r="D44" s="20"/>
      <c r="E44" s="37">
        <v>13</v>
      </c>
      <c r="F44" s="34">
        <f>$F$9</f>
        <v>30</v>
      </c>
      <c r="G44" s="54">
        <v>3231958000</v>
      </c>
      <c r="H44" s="65">
        <v>3280389127</v>
      </c>
      <c r="I44" s="65">
        <v>26396</v>
      </c>
      <c r="J44" s="65">
        <v>3269228254</v>
      </c>
      <c r="K44" s="46">
        <v>25957</v>
      </c>
      <c r="L44" s="44">
        <v>0</v>
      </c>
      <c r="M44" s="44">
        <v>0</v>
      </c>
      <c r="N44" s="54">
        <v>2939160</v>
      </c>
      <c r="O44" s="65">
        <v>101</v>
      </c>
      <c r="P44" s="59">
        <f t="shared" si="7"/>
        <v>8221713</v>
      </c>
      <c r="Q44" s="59">
        <f t="shared" si="7"/>
        <v>338</v>
      </c>
      <c r="R44" s="94">
        <f>IF(AND(J44=0,G44=0),0,IF(AND(J44/G44*100&gt;100.0000001,J44/G44*100&lt;100.015),100.01,IF(AND(J44/G44*100&lt;99.999999,J44/G44*100&gt;99.985),99.99,J44/G44*100)))</f>
        <v>101.15317878512036</v>
      </c>
      <c r="S44" s="94">
        <f>IF(ISERROR(J44/H44*100),0,J44/H44*100)</f>
        <v>99.659769845347384</v>
      </c>
      <c r="T44" s="102">
        <f>IF(ISERROR(H44/H43*100),0,H44/H43*100)</f>
        <v>105.04151149649019</v>
      </c>
      <c r="U44" s="102">
        <f>IF(ISERROR(J44/J43*100),0,J44/J43*100)</f>
        <v>105.14514731489687</v>
      </c>
      <c r="V44" s="34">
        <f>E44</f>
        <v>13</v>
      </c>
      <c r="W44" s="8"/>
    </row>
    <row r="45" spans="1:29" ht="13.5" customHeight="1" x14ac:dyDescent="0.15">
      <c r="A45" s="14"/>
      <c r="B45" s="22"/>
      <c r="C45" s="19"/>
      <c r="D45" s="20"/>
      <c r="E45" s="37">
        <v>14</v>
      </c>
      <c r="F45" s="34" t="str">
        <f>$F$10</f>
        <v>元</v>
      </c>
      <c r="G45" s="54">
        <v>3141720000</v>
      </c>
      <c r="H45" s="65">
        <v>3190401413</v>
      </c>
      <c r="I45" s="65">
        <v>26574</v>
      </c>
      <c r="J45" s="65">
        <v>3181139990</v>
      </c>
      <c r="K45" s="46">
        <v>26217</v>
      </c>
      <c r="L45" s="44">
        <v>0</v>
      </c>
      <c r="M45" s="44">
        <v>0</v>
      </c>
      <c r="N45" s="54">
        <v>1517395</v>
      </c>
      <c r="O45" s="65">
        <v>67</v>
      </c>
      <c r="P45" s="59">
        <f t="shared" si="7"/>
        <v>7744028</v>
      </c>
      <c r="Q45" s="59">
        <f t="shared" si="7"/>
        <v>290</v>
      </c>
      <c r="R45" s="94">
        <f>IF(AND(J45=0,G45=0),0,IF(AND(J45/G45*100&gt;100.0000001,J45/G45*100&lt;100.015),100.01,IF(AND(J45/G45*100&lt;99.999999,J45/G45*100&gt;99.985),99.99,J45/G45*100)))</f>
        <v>101.25472639191271</v>
      </c>
      <c r="S45" s="94">
        <f>IF(ISERROR(J45/H45*100),0,J45/H45*100)</f>
        <v>99.709709788797667</v>
      </c>
      <c r="T45" s="102">
        <f>IF(ISERROR(H45/H44*100),0,H45/H44*100)</f>
        <v>97.256797577478366</v>
      </c>
      <c r="U45" s="102">
        <f>IF(ISERROR(J45/J44*100),0,J45/J44*100)</f>
        <v>97.305533381090129</v>
      </c>
      <c r="V45" s="34">
        <f>E45</f>
        <v>14</v>
      </c>
      <c r="W45" s="8"/>
    </row>
    <row r="46" spans="1:29" s="6" customFormat="1" ht="13.5" customHeight="1" x14ac:dyDescent="0.15">
      <c r="A46" s="15"/>
      <c r="B46" s="23"/>
      <c r="C46" s="19"/>
      <c r="D46" s="33"/>
      <c r="E46" s="38">
        <v>15</v>
      </c>
      <c r="F46" s="35">
        <f>$F$11</f>
        <v>2</v>
      </c>
      <c r="G46" s="55">
        <v>2397641000</v>
      </c>
      <c r="H46" s="66">
        <v>2504878628</v>
      </c>
      <c r="I46" s="66">
        <v>26106</v>
      </c>
      <c r="J46" s="66">
        <v>2466900792</v>
      </c>
      <c r="K46" s="47">
        <v>25713</v>
      </c>
      <c r="L46" s="45">
        <v>0</v>
      </c>
      <c r="M46" s="45">
        <v>0</v>
      </c>
      <c r="N46" s="55">
        <v>1431387</v>
      </c>
      <c r="O46" s="66">
        <v>66</v>
      </c>
      <c r="P46" s="64">
        <f t="shared" si="7"/>
        <v>36546449</v>
      </c>
      <c r="Q46" s="64">
        <f t="shared" si="7"/>
        <v>327</v>
      </c>
      <c r="R46" s="95">
        <f>IF(AND(J46=0,G46=0),0,IF(AND(J46/G46*100&gt;100.0000001,J46/G46*100&lt;100.015),100.01,IF(AND(J46/G46*100&lt;99.999999,J46/G46*100&gt;99.985),99.99,J46/G46*100)))</f>
        <v>102.8886639826396</v>
      </c>
      <c r="S46" s="95">
        <f>IF(ISERROR(J46/H46*100),0,J46/H46*100)</f>
        <v>98.483845261982893</v>
      </c>
      <c r="T46" s="103">
        <f>IF(ISERROR(H46/H45*100),0,H46/H45*100)</f>
        <v>78.512961340642434</v>
      </c>
      <c r="U46" s="103">
        <f>IF(ISERROR(J46/J45*100),0,J46/J45*100)</f>
        <v>77.547696729938636</v>
      </c>
      <c r="V46" s="35">
        <f>E46</f>
        <v>15</v>
      </c>
    </row>
    <row r="47" spans="1:29" ht="9.75" customHeight="1" x14ac:dyDescent="0.15">
      <c r="A47" s="14"/>
      <c r="B47" s="22"/>
      <c r="C47" s="19"/>
      <c r="D47" s="20"/>
      <c r="E47" s="37"/>
      <c r="F47" s="34"/>
      <c r="G47" s="52"/>
      <c r="H47" s="59"/>
      <c r="I47" s="59"/>
      <c r="J47" s="59"/>
      <c r="K47" s="44"/>
      <c r="L47" s="44"/>
      <c r="M47" s="44"/>
      <c r="N47" s="52"/>
      <c r="O47" s="59"/>
      <c r="P47" s="59"/>
      <c r="Q47" s="59"/>
      <c r="R47" s="59"/>
      <c r="S47" s="59"/>
      <c r="T47" s="44"/>
      <c r="U47" s="52"/>
      <c r="V47" s="34"/>
      <c r="W47" s="8"/>
    </row>
    <row r="48" spans="1:29" ht="13.5" customHeight="1" x14ac:dyDescent="0.15">
      <c r="A48" s="14"/>
      <c r="B48" s="22"/>
      <c r="C48" s="19"/>
      <c r="D48" s="20"/>
      <c r="E48" s="37">
        <v>16</v>
      </c>
      <c r="F48" s="34">
        <f>$F$7</f>
        <v>28</v>
      </c>
      <c r="G48" s="54">
        <v>256992000</v>
      </c>
      <c r="H48" s="65">
        <v>272469752</v>
      </c>
      <c r="I48" s="65">
        <v>4710</v>
      </c>
      <c r="J48" s="65">
        <v>272469752</v>
      </c>
      <c r="K48" s="46">
        <v>4710</v>
      </c>
      <c r="L48" s="46">
        <v>0</v>
      </c>
      <c r="M48" s="46">
        <v>0</v>
      </c>
      <c r="N48" s="54">
        <v>0</v>
      </c>
      <c r="O48" s="65">
        <v>0</v>
      </c>
      <c r="P48" s="59">
        <f t="shared" ref="P48:Q52" si="8">H48-J48-N48</f>
        <v>0</v>
      </c>
      <c r="Q48" s="59">
        <f t="shared" si="8"/>
        <v>0</v>
      </c>
      <c r="R48" s="94">
        <f>IF(AND(J48=0,G48=0),0,IF(AND(J48/G48*100&gt;100.0000001,J48/G48*100&lt;100.015),100.01,IF(AND(J48/G48*100&lt;99.999999,J48/G48*100&gt;99.985),99.99,J48/G48*100)))</f>
        <v>106.0226590710995</v>
      </c>
      <c r="S48" s="94">
        <f>IF(ISERROR(J48/H48*100),0,J48/H48*100)</f>
        <v>100</v>
      </c>
      <c r="T48" s="102">
        <v>83.417654319387296</v>
      </c>
      <c r="U48" s="102">
        <v>83.417654319387339</v>
      </c>
      <c r="V48" s="34">
        <f>E48</f>
        <v>16</v>
      </c>
      <c r="W48" s="8"/>
    </row>
    <row r="49" spans="1:23" ht="13.5" customHeight="1" x14ac:dyDescent="0.15">
      <c r="A49" s="14"/>
      <c r="B49" s="22"/>
      <c r="C49" s="19"/>
      <c r="D49" s="20"/>
      <c r="E49" s="37">
        <v>17</v>
      </c>
      <c r="F49" s="34">
        <f>$F$8</f>
        <v>29</v>
      </c>
      <c r="G49" s="54">
        <v>323378000</v>
      </c>
      <c r="H49" s="65">
        <v>329791974</v>
      </c>
      <c r="I49" s="65">
        <v>4571</v>
      </c>
      <c r="J49" s="65">
        <v>329791974</v>
      </c>
      <c r="K49" s="46">
        <v>4571</v>
      </c>
      <c r="L49" s="46">
        <v>0</v>
      </c>
      <c r="M49" s="46">
        <v>0</v>
      </c>
      <c r="N49" s="54">
        <v>0</v>
      </c>
      <c r="O49" s="65">
        <v>0</v>
      </c>
      <c r="P49" s="59">
        <f t="shared" si="8"/>
        <v>0</v>
      </c>
      <c r="Q49" s="59">
        <f t="shared" si="8"/>
        <v>0</v>
      </c>
      <c r="R49" s="94">
        <f>IF(AND(J49=0,G49=0),0,IF(AND(J49/G49*100&gt;100.0000001,J49/G49*100&lt;100.015),100.01,IF(AND(J49/G49*100&lt;99.999999,J49/G49*100&gt;99.985),99.99,J49/G49*100)))</f>
        <v>101.98342929945761</v>
      </c>
      <c r="S49" s="94">
        <f>IF(ISERROR(J49/H49*100),0,J49/H49*100)</f>
        <v>100</v>
      </c>
      <c r="T49" s="102">
        <f>IF(ISERROR(H49/H48*100),0,H49/H48*100)</f>
        <v>121.03801305621624</v>
      </c>
      <c r="U49" s="102">
        <f>IF(ISERROR(J49/J48*100),0,J49/J48*100)</f>
        <v>121.03801305621624</v>
      </c>
      <c r="V49" s="34">
        <f>E49</f>
        <v>17</v>
      </c>
      <c r="W49" s="8"/>
    </row>
    <row r="50" spans="1:23" ht="13.5" customHeight="1" x14ac:dyDescent="0.15">
      <c r="A50" s="14"/>
      <c r="B50" s="22"/>
      <c r="C50" s="19" t="s">
        <v>23</v>
      </c>
      <c r="D50" s="20"/>
      <c r="E50" s="37">
        <v>18</v>
      </c>
      <c r="F50" s="34">
        <f>$F$9</f>
        <v>30</v>
      </c>
      <c r="G50" s="54">
        <v>290275000</v>
      </c>
      <c r="H50" s="65">
        <v>277916998</v>
      </c>
      <c r="I50" s="65">
        <v>4213</v>
      </c>
      <c r="J50" s="65">
        <v>277916998</v>
      </c>
      <c r="K50" s="46">
        <v>4213</v>
      </c>
      <c r="L50" s="44">
        <v>0</v>
      </c>
      <c r="M50" s="44">
        <v>0</v>
      </c>
      <c r="N50" s="52">
        <v>0</v>
      </c>
      <c r="O50" s="59">
        <v>0</v>
      </c>
      <c r="P50" s="59">
        <f t="shared" si="8"/>
        <v>0</v>
      </c>
      <c r="Q50" s="59">
        <f t="shared" si="8"/>
        <v>0</v>
      </c>
      <c r="R50" s="94">
        <f>IF(AND(J50=0,G50=0),0,IF(AND(J50/G50*100&gt;100.0000001,J50/G50*100&lt;100.015),100.01,IF(AND(J50/G50*100&lt;99.999999,J50/G50*100&gt;99.985),99.99,J50/G50*100)))</f>
        <v>95.742657135474985</v>
      </c>
      <c r="S50" s="94">
        <f>IF(ISERROR(J50/H50*100),0,J50/H50*100)</f>
        <v>100</v>
      </c>
      <c r="T50" s="102">
        <f>IF(ISERROR(H50/H49*100),0,H50/H49*100)</f>
        <v>84.270394645807841</v>
      </c>
      <c r="U50" s="102">
        <f>IF(ISERROR(J50/J49*100),0,J50/J49*100)</f>
        <v>84.270394645807841</v>
      </c>
      <c r="V50" s="34">
        <f>E50</f>
        <v>18</v>
      </c>
      <c r="W50" s="8"/>
    </row>
    <row r="51" spans="1:23" ht="13.5" customHeight="1" x14ac:dyDescent="0.15">
      <c r="A51" s="14"/>
      <c r="B51" s="22"/>
      <c r="C51" s="19"/>
      <c r="D51" s="20"/>
      <c r="E51" s="37">
        <v>19</v>
      </c>
      <c r="F51" s="34" t="str">
        <f>$F$10</f>
        <v>元</v>
      </c>
      <c r="G51" s="54">
        <v>137222000</v>
      </c>
      <c r="H51" s="65">
        <v>135739709</v>
      </c>
      <c r="I51" s="65">
        <v>3228</v>
      </c>
      <c r="J51" s="65">
        <v>135739709</v>
      </c>
      <c r="K51" s="46">
        <v>3228</v>
      </c>
      <c r="L51" s="44">
        <v>0</v>
      </c>
      <c r="M51" s="44">
        <v>0</v>
      </c>
      <c r="N51" s="52">
        <v>0</v>
      </c>
      <c r="O51" s="59">
        <v>0</v>
      </c>
      <c r="P51" s="59">
        <f t="shared" si="8"/>
        <v>0</v>
      </c>
      <c r="Q51" s="59">
        <f t="shared" si="8"/>
        <v>0</v>
      </c>
      <c r="R51" s="94">
        <f>IF(AND(J51=0,G51=0),0,IF(AND(J51/G51*100&gt;100.0000001,J51/G51*100&lt;100.015),100.01,IF(AND(J51/G51*100&lt;99.999999,J51/G51*100&gt;99.985),99.99,J51/G51*100)))</f>
        <v>98.919786185888555</v>
      </c>
      <c r="S51" s="94">
        <f>IF(ISERROR(J51/H51*100),0,J51/H51*100)</f>
        <v>100</v>
      </c>
      <c r="T51" s="102">
        <f>IF(ISERROR(H51/H50*100),0,H51/H50*100)</f>
        <v>48.841816073445067</v>
      </c>
      <c r="U51" s="102">
        <f>IF(ISERROR(J51/J50*100),0,J51/J50*100)</f>
        <v>48.841816073445067</v>
      </c>
      <c r="V51" s="34">
        <f>E51</f>
        <v>19</v>
      </c>
      <c r="W51" s="8"/>
    </row>
    <row r="52" spans="1:23" s="7" customFormat="1" ht="13.5" customHeight="1" x14ac:dyDescent="0.15">
      <c r="A52" s="15"/>
      <c r="B52" s="23"/>
      <c r="C52" s="19"/>
      <c r="D52" s="33"/>
      <c r="E52" s="38">
        <v>20</v>
      </c>
      <c r="F52" s="35">
        <f>$F$11</f>
        <v>2</v>
      </c>
      <c r="G52" s="55">
        <v>134860000</v>
      </c>
      <c r="H52" s="66">
        <v>140732433</v>
      </c>
      <c r="I52" s="66">
        <v>3131</v>
      </c>
      <c r="J52" s="66">
        <v>140732433</v>
      </c>
      <c r="K52" s="47">
        <v>3131</v>
      </c>
      <c r="L52" s="45">
        <v>0</v>
      </c>
      <c r="M52" s="45">
        <v>0</v>
      </c>
      <c r="N52" s="53">
        <v>0</v>
      </c>
      <c r="O52" s="64">
        <v>0</v>
      </c>
      <c r="P52" s="64">
        <f t="shared" si="8"/>
        <v>0</v>
      </c>
      <c r="Q52" s="64">
        <f t="shared" si="8"/>
        <v>0</v>
      </c>
      <c r="R52" s="95">
        <f>IF(AND(J52=0,G52=0),0,IF(AND(J52/G52*100&gt;100.0000001,J52/G52*100&lt;100.015),100.01,IF(AND(J52/G52*100&lt;99.999999,J52/G52*100&gt;99.985),99.99,J52/G52*100)))</f>
        <v>104.35446611300607</v>
      </c>
      <c r="S52" s="95">
        <f>IF(ISERROR(J52/H52*100),0,J52/H52*100)</f>
        <v>100</v>
      </c>
      <c r="T52" s="103">
        <f>IF(ISERROR(H52/H51*100),0,H52/H51*100)</f>
        <v>103.67816023533689</v>
      </c>
      <c r="U52" s="103">
        <f>IF(ISERROR(J52/J51*100),0,J52/J51*100)</f>
        <v>103.67816023533689</v>
      </c>
      <c r="V52" s="35">
        <f>E52</f>
        <v>20</v>
      </c>
    </row>
    <row r="53" spans="1:23" s="8" customFormat="1" ht="9.75" customHeight="1" x14ac:dyDescent="0.15">
      <c r="A53" s="14"/>
      <c r="B53" s="20"/>
      <c r="C53" s="19"/>
      <c r="D53" s="20"/>
      <c r="E53" s="37"/>
      <c r="F53" s="34"/>
      <c r="G53" s="56"/>
      <c r="H53" s="67"/>
      <c r="I53" s="67"/>
      <c r="J53" s="67"/>
      <c r="K53" s="74"/>
      <c r="L53" s="81"/>
      <c r="M53" s="81"/>
      <c r="N53" s="87"/>
      <c r="O53" s="89"/>
      <c r="P53" s="89"/>
      <c r="Q53" s="89"/>
      <c r="R53" s="98"/>
      <c r="S53" s="98"/>
      <c r="T53" s="98"/>
      <c r="U53" s="98"/>
      <c r="V53" s="34"/>
    </row>
    <row r="54" spans="1:23" x14ac:dyDescent="0.15">
      <c r="A54" s="14"/>
      <c r="B54" s="22"/>
      <c r="C54" s="19"/>
      <c r="D54" s="20"/>
      <c r="E54" s="37">
        <v>21</v>
      </c>
      <c r="F54" s="34">
        <f>$F$7</f>
        <v>28</v>
      </c>
      <c r="G54" s="54">
        <v>474949000</v>
      </c>
      <c r="H54" s="65">
        <v>307251071</v>
      </c>
      <c r="I54" s="65">
        <v>5889</v>
      </c>
      <c r="J54" s="65">
        <v>307251071</v>
      </c>
      <c r="K54" s="46">
        <v>5889</v>
      </c>
      <c r="L54" s="46">
        <v>0</v>
      </c>
      <c r="M54" s="46">
        <v>0</v>
      </c>
      <c r="N54" s="54">
        <v>0</v>
      </c>
      <c r="O54" s="65">
        <v>0</v>
      </c>
      <c r="P54" s="59">
        <f t="shared" ref="P54:Q58" si="9">H54-J54-N54</f>
        <v>0</v>
      </c>
      <c r="Q54" s="59">
        <f t="shared" si="9"/>
        <v>0</v>
      </c>
      <c r="R54" s="94">
        <f>IF(AND(J54=0,G54=0),0,IF(AND(J54/G54*100&gt;100.0000001,J54/G54*100&lt;100.015),100.01,IF(AND(J54/G54*100&lt;99.999999,J54/G54*100&gt;99.985),99.99,J54/G54*100)))</f>
        <v>64.691381811520827</v>
      </c>
      <c r="S54" s="94">
        <f>IF(ISERROR(J54/H54*100),0,J54/H54*100)</f>
        <v>100</v>
      </c>
      <c r="T54" s="102">
        <v>48.6304615290112</v>
      </c>
      <c r="U54" s="102">
        <v>48.630461529011242</v>
      </c>
      <c r="V54" s="34">
        <f>E54</f>
        <v>21</v>
      </c>
      <c r="W54" s="8"/>
    </row>
    <row r="55" spans="1:23" x14ac:dyDescent="0.15">
      <c r="A55" s="14"/>
      <c r="B55" s="22"/>
      <c r="C55" s="19"/>
      <c r="D55" s="20"/>
      <c r="E55" s="37">
        <v>22</v>
      </c>
      <c r="F55" s="34">
        <f>$F$8</f>
        <v>29</v>
      </c>
      <c r="G55" s="54">
        <v>426914000</v>
      </c>
      <c r="H55" s="65">
        <v>430544555</v>
      </c>
      <c r="I55" s="65">
        <v>5962</v>
      </c>
      <c r="J55" s="65">
        <v>430544555</v>
      </c>
      <c r="K55" s="46">
        <v>5962</v>
      </c>
      <c r="L55" s="46">
        <v>0</v>
      </c>
      <c r="M55" s="46">
        <v>0</v>
      </c>
      <c r="N55" s="54">
        <v>0</v>
      </c>
      <c r="O55" s="65">
        <v>0</v>
      </c>
      <c r="P55" s="59">
        <f t="shared" si="9"/>
        <v>0</v>
      </c>
      <c r="Q55" s="59">
        <f t="shared" si="9"/>
        <v>0</v>
      </c>
      <c r="R55" s="94">
        <f>IF(AND(J55=0,G55=0),0,IF(AND(J55/G55*100&gt;100.0000001,J55/G55*100&lt;100.015),100.01,IF(AND(J55/G55*100&lt;99.999999,J55/G55*100&gt;99.985),99.99,J55/G55*100)))</f>
        <v>100.85041835123702</v>
      </c>
      <c r="S55" s="94">
        <f>IF(ISERROR(J55/H55*100),0,J55/H55*100)</f>
        <v>100</v>
      </c>
      <c r="T55" s="102">
        <f>IF(ISERROR(H55/H54*100),0,H55/H54*100)</f>
        <v>140.12792651909095</v>
      </c>
      <c r="U55" s="102">
        <f>IF(ISERROR(J55/J54*100),0,J55/J54*100)</f>
        <v>140.12792651909095</v>
      </c>
      <c r="V55" s="34">
        <f>E55</f>
        <v>22</v>
      </c>
      <c r="W55" s="8"/>
    </row>
    <row r="56" spans="1:23" x14ac:dyDescent="0.15">
      <c r="A56" s="14"/>
      <c r="B56" s="22"/>
      <c r="C56" s="19" t="s">
        <v>10</v>
      </c>
      <c r="D56" s="20"/>
      <c r="E56" s="37">
        <v>23</v>
      </c>
      <c r="F56" s="34">
        <f>$F$9</f>
        <v>30</v>
      </c>
      <c r="G56" s="54">
        <v>307545000</v>
      </c>
      <c r="H56" s="65">
        <v>307140567</v>
      </c>
      <c r="I56" s="65">
        <v>5877</v>
      </c>
      <c r="J56" s="65">
        <v>307140567</v>
      </c>
      <c r="K56" s="46">
        <v>5877</v>
      </c>
      <c r="L56" s="44">
        <v>0</v>
      </c>
      <c r="M56" s="44">
        <v>0</v>
      </c>
      <c r="N56" s="54">
        <v>0</v>
      </c>
      <c r="O56" s="65">
        <v>0</v>
      </c>
      <c r="P56" s="59">
        <f t="shared" si="9"/>
        <v>0</v>
      </c>
      <c r="Q56" s="59">
        <f t="shared" si="9"/>
        <v>0</v>
      </c>
      <c r="R56" s="94">
        <f>IF(AND(J56=0,G56=0),0,IF(AND(J56/G56*100&gt;100.0000001,J56/G56*100&lt;100.015),100.01,IF(AND(J56/G56*100&lt;99.999999,J56/G56*100&gt;99.985),99.99,J56/G56*100)))</f>
        <v>99.868496317612056</v>
      </c>
      <c r="S56" s="94">
        <f>IF(ISERROR(J56/H56*100),0,J56/H56*100)</f>
        <v>100</v>
      </c>
      <c r="T56" s="102">
        <f>IF(ISERROR(H56/H55*100),0,H56/H55*100)</f>
        <v>71.337696280934267</v>
      </c>
      <c r="U56" s="102">
        <f>IF(ISERROR(J56/J55*100),0,J56/J55*100)</f>
        <v>71.337696280934267</v>
      </c>
      <c r="V56" s="34">
        <f>E56</f>
        <v>23</v>
      </c>
      <c r="W56" s="8"/>
    </row>
    <row r="57" spans="1:23" x14ac:dyDescent="0.15">
      <c r="A57" s="14"/>
      <c r="B57" s="22"/>
      <c r="C57" s="19"/>
      <c r="D57" s="20"/>
      <c r="E57" s="37">
        <v>24</v>
      </c>
      <c r="F57" s="34" t="str">
        <f>$F$10</f>
        <v>元</v>
      </c>
      <c r="G57" s="54">
        <v>349372000</v>
      </c>
      <c r="H57" s="65">
        <v>364930780</v>
      </c>
      <c r="I57" s="65">
        <v>5963</v>
      </c>
      <c r="J57" s="65">
        <v>364930780</v>
      </c>
      <c r="K57" s="46">
        <v>5963</v>
      </c>
      <c r="L57" s="44">
        <v>0</v>
      </c>
      <c r="M57" s="44">
        <v>0</v>
      </c>
      <c r="N57" s="54">
        <v>0</v>
      </c>
      <c r="O57" s="65">
        <v>0</v>
      </c>
      <c r="P57" s="59">
        <f t="shared" si="9"/>
        <v>0</v>
      </c>
      <c r="Q57" s="59">
        <f t="shared" si="9"/>
        <v>0</v>
      </c>
      <c r="R57" s="94">
        <f>IF(AND(J57=0,G57=0),0,IF(AND(J57/G57*100&gt;100.0000001,J57/G57*100&lt;100.015),100.01,IF(AND(J57/G57*100&lt;99.999999,J57/G57*100&gt;99.985),99.99,J57/G57*100)))</f>
        <v>104.45335630788959</v>
      </c>
      <c r="S57" s="94">
        <f>IF(ISERROR(J57/H57*100),0,J57/H57*100)</f>
        <v>100</v>
      </c>
      <c r="T57" s="102">
        <f>IF(ISERROR(H57/H56*100),0,H57/H56*100)</f>
        <v>118.81555848010139</v>
      </c>
      <c r="U57" s="102">
        <f>IF(ISERROR(J57/J56*100),0,J57/J56*100)</f>
        <v>118.81555848010139</v>
      </c>
      <c r="V57" s="34">
        <f>E57</f>
        <v>24</v>
      </c>
      <c r="W57" s="8"/>
    </row>
    <row r="58" spans="1:23" s="6" customFormat="1" x14ac:dyDescent="0.15">
      <c r="A58" s="15"/>
      <c r="B58" s="23"/>
      <c r="C58" s="19"/>
      <c r="D58" s="33"/>
      <c r="E58" s="38">
        <v>25</v>
      </c>
      <c r="F58" s="35">
        <f>$F$11</f>
        <v>2</v>
      </c>
      <c r="G58" s="55">
        <v>347273000</v>
      </c>
      <c r="H58" s="66">
        <v>331564557</v>
      </c>
      <c r="I58" s="66">
        <v>5704</v>
      </c>
      <c r="J58" s="66">
        <v>331564557</v>
      </c>
      <c r="K58" s="47">
        <v>5704</v>
      </c>
      <c r="L58" s="45">
        <v>0</v>
      </c>
      <c r="M58" s="45">
        <v>0</v>
      </c>
      <c r="N58" s="55">
        <v>0</v>
      </c>
      <c r="O58" s="66">
        <v>0</v>
      </c>
      <c r="P58" s="64">
        <f t="shared" si="9"/>
        <v>0</v>
      </c>
      <c r="Q58" s="64">
        <f t="shared" si="9"/>
        <v>0</v>
      </c>
      <c r="R58" s="95">
        <f>IF(AND(J58=0,G58=0),0,IF(AND(J58/G58*100&gt;100.0000001,J58/G58*100&lt;100.015),100.01,IF(AND(J58/G58*100&lt;99.999999,J58/G58*100&gt;99.985),99.99,J58/G58*100)))</f>
        <v>95.476629913641432</v>
      </c>
      <c r="S58" s="95">
        <f>IF(ISERROR(J58/H58*100),0,J58/H58*100)</f>
        <v>100</v>
      </c>
      <c r="T58" s="103">
        <f>IF(ISERROR(H58/H57*100),0,H58/H57*100)</f>
        <v>90.856835096233866</v>
      </c>
      <c r="U58" s="103">
        <f>IF(ISERROR(J58/J57*100),0,J58/J57*100)</f>
        <v>90.856835096233866</v>
      </c>
      <c r="V58" s="35">
        <f>E58</f>
        <v>25</v>
      </c>
    </row>
    <row r="59" spans="1:23" ht="9.75" customHeight="1" x14ac:dyDescent="0.15">
      <c r="A59" s="16"/>
      <c r="B59" s="24"/>
      <c r="C59" s="27"/>
      <c r="D59" s="18"/>
      <c r="E59" s="39"/>
      <c r="F59" s="36"/>
      <c r="G59" s="57"/>
      <c r="H59" s="68"/>
      <c r="I59" s="68"/>
      <c r="J59" s="68"/>
      <c r="K59" s="75"/>
      <c r="L59" s="75"/>
      <c r="M59" s="75"/>
      <c r="N59" s="57"/>
      <c r="O59" s="68"/>
      <c r="P59" s="68"/>
      <c r="Q59" s="68"/>
      <c r="R59" s="68"/>
      <c r="S59" s="68"/>
      <c r="T59" s="75"/>
      <c r="U59" s="57"/>
      <c r="V59" s="36"/>
      <c r="W59" s="8"/>
    </row>
    <row r="60" spans="1:23" ht="9.75" customHeight="1" x14ac:dyDescent="0.15">
      <c r="B60" s="22"/>
      <c r="C60" s="19"/>
      <c r="D60" s="4"/>
      <c r="E60" s="4"/>
      <c r="F60" s="20"/>
      <c r="G60" s="58"/>
      <c r="H60" s="58"/>
      <c r="I60" s="58"/>
      <c r="J60" s="58"/>
      <c r="K60" s="58"/>
      <c r="L60" s="58"/>
      <c r="M60" s="85"/>
      <c r="N60" s="85"/>
      <c r="O60" s="50"/>
      <c r="P60" s="50"/>
      <c r="Q60" s="50"/>
      <c r="R60" s="99"/>
      <c r="S60" s="99"/>
      <c r="T60" s="99"/>
      <c r="U60" s="99"/>
      <c r="V60" s="20"/>
    </row>
    <row r="61" spans="1:23" ht="19.5" customHeight="1" x14ac:dyDescent="0.15">
      <c r="B61" s="22"/>
      <c r="C61" s="19"/>
      <c r="D61" s="4"/>
      <c r="E61" s="4"/>
      <c r="F61" s="20"/>
      <c r="G61" s="58"/>
      <c r="H61" s="58"/>
      <c r="I61" s="58"/>
      <c r="J61" s="58"/>
      <c r="K61" s="58"/>
      <c r="L61" s="58"/>
      <c r="M61" s="86"/>
      <c r="N61" s="86"/>
      <c r="O61" s="50"/>
      <c r="P61" s="50"/>
      <c r="Q61" s="50"/>
      <c r="R61" s="99"/>
      <c r="S61" s="99"/>
      <c r="T61" s="99"/>
      <c r="U61" s="99"/>
      <c r="V61" s="20"/>
    </row>
    <row r="62" spans="1:23" ht="13.5" customHeight="1" x14ac:dyDescent="0.15">
      <c r="A62" s="13"/>
      <c r="B62" s="21"/>
      <c r="C62" s="26"/>
      <c r="D62" s="17"/>
      <c r="E62" s="137" t="s">
        <v>42</v>
      </c>
      <c r="F62" s="134" t="s">
        <v>33</v>
      </c>
      <c r="G62" s="139" t="s">
        <v>46</v>
      </c>
      <c r="H62" s="141" t="s">
        <v>3</v>
      </c>
      <c r="I62" s="141"/>
      <c r="J62" s="141" t="s">
        <v>12</v>
      </c>
      <c r="K62" s="141"/>
      <c r="L62" s="78" t="s">
        <v>32</v>
      </c>
      <c r="M62" s="84" t="s">
        <v>4</v>
      </c>
      <c r="N62" s="141" t="s">
        <v>16</v>
      </c>
      <c r="O62" s="141"/>
      <c r="P62" s="141" t="s">
        <v>35</v>
      </c>
      <c r="Q62" s="141"/>
      <c r="R62" s="141" t="s">
        <v>37</v>
      </c>
      <c r="S62" s="141"/>
      <c r="T62" s="141" t="s">
        <v>38</v>
      </c>
      <c r="U62" s="141"/>
      <c r="V62" s="134" t="s">
        <v>42</v>
      </c>
    </row>
    <row r="63" spans="1:23" ht="13.5" customHeight="1" x14ac:dyDescent="0.15">
      <c r="A63" s="16"/>
      <c r="B63" s="18"/>
      <c r="C63" s="27"/>
      <c r="D63" s="18"/>
      <c r="E63" s="138"/>
      <c r="F63" s="135"/>
      <c r="G63" s="140"/>
      <c r="H63" s="42" t="s">
        <v>47</v>
      </c>
      <c r="I63" s="42" t="s">
        <v>11</v>
      </c>
      <c r="J63" s="42" t="s">
        <v>47</v>
      </c>
      <c r="K63" s="42" t="s">
        <v>11</v>
      </c>
      <c r="L63" s="42" t="s">
        <v>39</v>
      </c>
      <c r="M63" s="42" t="s">
        <v>40</v>
      </c>
      <c r="N63" s="42" t="s">
        <v>47</v>
      </c>
      <c r="O63" s="42" t="s">
        <v>11</v>
      </c>
      <c r="P63" s="42" t="s">
        <v>47</v>
      </c>
      <c r="Q63" s="42" t="s">
        <v>11</v>
      </c>
      <c r="R63" s="42" t="s">
        <v>41</v>
      </c>
      <c r="S63" s="42" t="s">
        <v>43</v>
      </c>
      <c r="T63" s="42" t="s">
        <v>34</v>
      </c>
      <c r="U63" s="42" t="s">
        <v>45</v>
      </c>
      <c r="V63" s="135"/>
    </row>
    <row r="64" spans="1:23" x14ac:dyDescent="0.15">
      <c r="A64" s="13"/>
      <c r="B64" s="22"/>
      <c r="C64" s="19"/>
      <c r="D64" s="20"/>
      <c r="E64" s="37"/>
      <c r="F64" s="34"/>
      <c r="G64" s="51" t="s">
        <v>0</v>
      </c>
      <c r="H64" s="63" t="s">
        <v>0</v>
      </c>
      <c r="I64" s="63" t="s">
        <v>6</v>
      </c>
      <c r="J64" s="63" t="s">
        <v>0</v>
      </c>
      <c r="K64" s="43" t="s">
        <v>1</v>
      </c>
      <c r="L64" s="43" t="s">
        <v>0</v>
      </c>
      <c r="M64" s="43" t="s">
        <v>1</v>
      </c>
      <c r="N64" s="51" t="s">
        <v>0</v>
      </c>
      <c r="O64" s="63" t="s">
        <v>1</v>
      </c>
      <c r="P64" s="63" t="s">
        <v>0</v>
      </c>
      <c r="Q64" s="63" t="s">
        <v>1</v>
      </c>
      <c r="R64" s="97" t="s">
        <v>5</v>
      </c>
      <c r="S64" s="97" t="s">
        <v>5</v>
      </c>
      <c r="T64" s="97" t="s">
        <v>5</v>
      </c>
      <c r="U64" s="97" t="s">
        <v>5</v>
      </c>
      <c r="V64" s="34"/>
    </row>
    <row r="65" spans="1:23" x14ac:dyDescent="0.15">
      <c r="A65" s="14"/>
      <c r="B65" s="22"/>
      <c r="C65" s="19"/>
      <c r="D65" s="20"/>
      <c r="E65" s="37">
        <v>26</v>
      </c>
      <c r="F65" s="34">
        <f>$F$7</f>
        <v>28</v>
      </c>
      <c r="G65" s="54">
        <v>365853000</v>
      </c>
      <c r="H65" s="65">
        <v>163416542</v>
      </c>
      <c r="I65" s="65">
        <v>159</v>
      </c>
      <c r="J65" s="65">
        <v>163416542</v>
      </c>
      <c r="K65" s="46">
        <v>159</v>
      </c>
      <c r="L65" s="46">
        <v>0</v>
      </c>
      <c r="M65" s="46">
        <v>0</v>
      </c>
      <c r="N65" s="54">
        <v>0</v>
      </c>
      <c r="O65" s="65">
        <v>0</v>
      </c>
      <c r="P65" s="59">
        <f t="shared" ref="P65:Q69" si="10">H65-J65-N65</f>
        <v>0</v>
      </c>
      <c r="Q65" s="59">
        <f t="shared" si="10"/>
        <v>0</v>
      </c>
      <c r="R65" s="94">
        <f>IF(AND(J65=0,G65=0),0,IF(AND(J65/G65*100&gt;100.0000001,J65/G65*100&lt;100.015),100.01,IF(AND(J65/G65*100&lt;99.999999,J65/G65*100&gt;99.985),99.99,J65/G65*100)))</f>
        <v>44.667268547750055</v>
      </c>
      <c r="S65" s="94">
        <f>IF(ISERROR(J65/H65*100),0,J65/H65*100)</f>
        <v>100</v>
      </c>
      <c r="T65" s="105">
        <v>37.587445130214</v>
      </c>
      <c r="U65" s="105">
        <v>37.587445130214007</v>
      </c>
      <c r="V65" s="34">
        <f>E65</f>
        <v>26</v>
      </c>
      <c r="W65" s="8"/>
    </row>
    <row r="66" spans="1:23" x14ac:dyDescent="0.15">
      <c r="A66" s="14"/>
      <c r="B66" s="22"/>
      <c r="C66" s="133" t="s">
        <v>17</v>
      </c>
      <c r="D66" s="20"/>
      <c r="E66" s="37">
        <v>27</v>
      </c>
      <c r="F66" s="34">
        <f>$F$8</f>
        <v>29</v>
      </c>
      <c r="G66" s="54">
        <v>357245000</v>
      </c>
      <c r="H66" s="65">
        <v>403258062</v>
      </c>
      <c r="I66" s="65">
        <v>196</v>
      </c>
      <c r="J66" s="65">
        <v>403258062</v>
      </c>
      <c r="K66" s="46">
        <v>196</v>
      </c>
      <c r="L66" s="46">
        <v>0</v>
      </c>
      <c r="M66" s="46">
        <v>0</v>
      </c>
      <c r="N66" s="54">
        <v>0</v>
      </c>
      <c r="O66" s="65">
        <v>0</v>
      </c>
      <c r="P66" s="59">
        <f t="shared" si="10"/>
        <v>0</v>
      </c>
      <c r="Q66" s="59">
        <f t="shared" si="10"/>
        <v>0</v>
      </c>
      <c r="R66" s="94">
        <f>IF(AND(J66=0,G66=0),0,IF(AND(J66/G66*100&gt;100.0000001,J66/G66*100&lt;100.015),100.01,IF(AND(J66/G66*100&lt;99.999999,J66/G66*100&gt;99.985),99.99,J66/G66*100)))</f>
        <v>112.87997368752536</v>
      </c>
      <c r="S66" s="94">
        <f>IF(ISERROR(J66/H66*100),0,J66/H66*100)</f>
        <v>100</v>
      </c>
      <c r="T66" s="105">
        <f>IF(ISERROR(H65/H66*100),0,H66/H65*100)</f>
        <v>246.76697784976994</v>
      </c>
      <c r="U66" s="105">
        <f>IF(ISERROR(J66/J65*100),0,J66/J65*100)</f>
        <v>246.76697784976994</v>
      </c>
      <c r="V66" s="34">
        <f>E66</f>
        <v>27</v>
      </c>
      <c r="W66" s="8"/>
    </row>
    <row r="67" spans="1:23" x14ac:dyDescent="0.15">
      <c r="A67" s="14"/>
      <c r="B67" s="22"/>
      <c r="C67" s="133"/>
      <c r="D67" s="20"/>
      <c r="E67" s="37">
        <v>28</v>
      </c>
      <c r="F67" s="34">
        <f>$F$9</f>
        <v>30</v>
      </c>
      <c r="G67" s="54">
        <v>276258000</v>
      </c>
      <c r="H67" s="65">
        <v>275824187</v>
      </c>
      <c r="I67" s="65">
        <v>207</v>
      </c>
      <c r="J67" s="65">
        <v>275824187</v>
      </c>
      <c r="K67" s="46">
        <v>207</v>
      </c>
      <c r="L67" s="44">
        <v>0</v>
      </c>
      <c r="M67" s="44">
        <v>0</v>
      </c>
      <c r="N67" s="54">
        <v>0</v>
      </c>
      <c r="O67" s="65">
        <v>0</v>
      </c>
      <c r="P67" s="59">
        <f t="shared" si="10"/>
        <v>0</v>
      </c>
      <c r="Q67" s="59">
        <f t="shared" si="10"/>
        <v>0</v>
      </c>
      <c r="R67" s="94">
        <f>IF(AND(J67=0,G67=0),0,IF(AND(J67/G67*100&gt;100.0000001,J67/G67*100&lt;100.015),100.01,IF(AND(J67/G67*100&lt;99.999999,J67/G67*100&gt;99.985),99.99,J67/G67*100)))</f>
        <v>99.842968167437689</v>
      </c>
      <c r="S67" s="94">
        <f>IF(ISERROR(J67/H67*100),0,J67/H67*100)</f>
        <v>100</v>
      </c>
      <c r="T67" s="105">
        <f>IF(ISERROR(H66/H67*100),0,H67/H66*100)</f>
        <v>68.39892688865821</v>
      </c>
      <c r="U67" s="105">
        <f>IF(ISERROR(J67/J66*100),0,J67/J66*100)</f>
        <v>68.39892688865821</v>
      </c>
      <c r="V67" s="34">
        <f>E67</f>
        <v>28</v>
      </c>
      <c r="W67" s="8"/>
    </row>
    <row r="68" spans="1:23" x14ac:dyDescent="0.15">
      <c r="A68" s="14"/>
      <c r="B68" s="22"/>
      <c r="C68" s="133"/>
      <c r="D68" s="20"/>
      <c r="E68" s="37">
        <v>29</v>
      </c>
      <c r="F68" s="34" t="str">
        <f>$F$10</f>
        <v>元</v>
      </c>
      <c r="G68" s="54">
        <v>251346000</v>
      </c>
      <c r="H68" s="65">
        <v>221710135</v>
      </c>
      <c r="I68" s="65">
        <v>211</v>
      </c>
      <c r="J68" s="65">
        <v>221710135</v>
      </c>
      <c r="K68" s="46">
        <v>211</v>
      </c>
      <c r="L68" s="44">
        <v>0</v>
      </c>
      <c r="M68" s="44">
        <v>0</v>
      </c>
      <c r="N68" s="54">
        <v>0</v>
      </c>
      <c r="O68" s="65">
        <v>0</v>
      </c>
      <c r="P68" s="59">
        <f t="shared" si="10"/>
        <v>0</v>
      </c>
      <c r="Q68" s="59">
        <f t="shared" si="10"/>
        <v>0</v>
      </c>
      <c r="R68" s="94">
        <f>IF(AND(J68=0,G68=0),0,IF(AND(J68/G68*100&gt;100.0000001,J68/G68*100&lt;100.015),100.01,IF(AND(J68/G68*100&lt;99.999999,J68/G68*100&gt;99.985),99.99,J68/G68*100)))</f>
        <v>88.209136011712943</v>
      </c>
      <c r="S68" s="94">
        <f>IF(ISERROR(J68/H68*100),0,J68/H68*100)</f>
        <v>100</v>
      </c>
      <c r="T68" s="102">
        <f>IF(ISERROR(H67/H68*100),0,H68/H67*100)</f>
        <v>80.380962022014415</v>
      </c>
      <c r="U68" s="102">
        <f>IF(ISERROR(J68/J67*100),0,J68/J67*100)</f>
        <v>80.380962022014415</v>
      </c>
      <c r="V68" s="34">
        <f>E68</f>
        <v>29</v>
      </c>
      <c r="W68" s="8"/>
    </row>
    <row r="69" spans="1:23" s="7" customFormat="1" x14ac:dyDescent="0.15">
      <c r="A69" s="15"/>
      <c r="B69" s="23"/>
      <c r="C69" s="19"/>
      <c r="D69" s="33"/>
      <c r="E69" s="38">
        <v>30</v>
      </c>
      <c r="F69" s="35">
        <f>$F$11</f>
        <v>2</v>
      </c>
      <c r="G69" s="55">
        <v>440685000</v>
      </c>
      <c r="H69" s="66">
        <v>447289842</v>
      </c>
      <c r="I69" s="66">
        <v>226</v>
      </c>
      <c r="J69" s="66">
        <v>447289842</v>
      </c>
      <c r="K69" s="47">
        <v>226</v>
      </c>
      <c r="L69" s="45">
        <v>0</v>
      </c>
      <c r="M69" s="45">
        <v>0</v>
      </c>
      <c r="N69" s="55">
        <v>0</v>
      </c>
      <c r="O69" s="66">
        <v>0</v>
      </c>
      <c r="P69" s="64">
        <f t="shared" si="10"/>
        <v>0</v>
      </c>
      <c r="Q69" s="64">
        <f t="shared" si="10"/>
        <v>0</v>
      </c>
      <c r="R69" s="95">
        <f>IF(AND(J69=0,G69=0),0,IF(AND(J69/G69*100&gt;100.0000001,J69/G69*100&lt;100.015),100.01,IF(AND(J69/G69*100&lt;99.999999,J69/G69*100&gt;99.985),99.99,J69/G69*100)))</f>
        <v>101.49876714660131</v>
      </c>
      <c r="S69" s="95">
        <f>IF(ISERROR(J69/H69*100),0,J69/H69*100)</f>
        <v>100</v>
      </c>
      <c r="T69" s="106">
        <f>IF(ISERROR(H68/H69*100),0,H69/H68*100)</f>
        <v>201.74532932380379</v>
      </c>
      <c r="U69" s="106">
        <f>IF(ISERROR(J69/J68*100),0,J69/J68*100)</f>
        <v>201.74532932380379</v>
      </c>
      <c r="V69" s="35">
        <f>E69</f>
        <v>30</v>
      </c>
    </row>
    <row r="70" spans="1:23" ht="9.75" customHeight="1" x14ac:dyDescent="0.15">
      <c r="A70" s="14"/>
      <c r="B70" s="22"/>
      <c r="C70" s="19"/>
      <c r="D70" s="20"/>
      <c r="E70" s="37"/>
      <c r="F70" s="34"/>
      <c r="G70" s="52"/>
      <c r="H70" s="59"/>
      <c r="I70" s="59"/>
      <c r="J70" s="59"/>
      <c r="K70" s="44"/>
      <c r="L70" s="44"/>
      <c r="M70" s="44"/>
      <c r="N70" s="52"/>
      <c r="O70" s="59"/>
      <c r="P70" s="59"/>
      <c r="Q70" s="59"/>
      <c r="R70" s="59"/>
      <c r="S70" s="59"/>
      <c r="T70" s="44"/>
      <c r="U70" s="52"/>
      <c r="V70" s="34"/>
    </row>
    <row r="71" spans="1:23" x14ac:dyDescent="0.15">
      <c r="A71" s="14"/>
      <c r="B71" s="22"/>
      <c r="C71" s="19"/>
      <c r="D71" s="20"/>
      <c r="E71" s="37">
        <v>31</v>
      </c>
      <c r="F71" s="34">
        <f>$F$7</f>
        <v>28</v>
      </c>
      <c r="G71" s="54">
        <v>756216000</v>
      </c>
      <c r="H71" s="65">
        <v>791539251</v>
      </c>
      <c r="I71" s="65">
        <v>10260</v>
      </c>
      <c r="J71" s="65">
        <v>772038461</v>
      </c>
      <c r="K71" s="46">
        <v>10030</v>
      </c>
      <c r="L71" s="46">
        <v>0</v>
      </c>
      <c r="M71" s="46">
        <v>0</v>
      </c>
      <c r="N71" s="54">
        <v>2657443</v>
      </c>
      <c r="O71" s="65">
        <v>27</v>
      </c>
      <c r="P71" s="59">
        <f t="shared" ref="P71:Q75" si="11">H71-J71-N71</f>
        <v>16843347</v>
      </c>
      <c r="Q71" s="59">
        <f t="shared" si="11"/>
        <v>203</v>
      </c>
      <c r="R71" s="94">
        <f>IF(AND(J71=0,G71=0),0,IF(AND(J71/G71*100&gt;100.0000001,J71/G71*100&lt;100.015),100.01,IF(AND(J71/G71*100&lt;99.999999,J71/G71*100&gt;99.985),99.99,J71/G71*100)))</f>
        <v>102.09232031588857</v>
      </c>
      <c r="S71" s="94">
        <f>IF(ISERROR(J71/H71*100),0,J71/H71*100)</f>
        <v>97.536345800241307</v>
      </c>
      <c r="T71" s="102">
        <v>101.33833806125701</v>
      </c>
      <c r="U71" s="102">
        <v>101.50214988132302</v>
      </c>
      <c r="V71" s="34">
        <f>E71</f>
        <v>31</v>
      </c>
    </row>
    <row r="72" spans="1:23" x14ac:dyDescent="0.15">
      <c r="A72" s="14"/>
      <c r="B72" s="22"/>
      <c r="C72" s="19"/>
      <c r="D72" s="20"/>
      <c r="E72" s="37">
        <v>32</v>
      </c>
      <c r="F72" s="34">
        <f>$F$8</f>
        <v>29</v>
      </c>
      <c r="G72" s="54">
        <v>780941000</v>
      </c>
      <c r="H72" s="65">
        <v>799378347</v>
      </c>
      <c r="I72" s="65">
        <v>10425</v>
      </c>
      <c r="J72" s="65">
        <v>776491745</v>
      </c>
      <c r="K72" s="46">
        <v>10200</v>
      </c>
      <c r="L72" s="46">
        <v>0</v>
      </c>
      <c r="M72" s="46">
        <v>0</v>
      </c>
      <c r="N72" s="54">
        <v>1909748</v>
      </c>
      <c r="O72" s="65">
        <v>38</v>
      </c>
      <c r="P72" s="59">
        <f t="shared" si="11"/>
        <v>20976854</v>
      </c>
      <c r="Q72" s="59">
        <f t="shared" si="11"/>
        <v>187</v>
      </c>
      <c r="R72" s="94">
        <f>IF(AND(J72=0,G72=0),0,IF(AND(J72/G72*100&gt;100.0000001,J72/G72*100&lt;100.015),100.01,IF(AND(J72/G72*100&lt;99.999999,J72/G72*100&gt;99.985),99.99,J72/G72*100)))</f>
        <v>99.430270020398467</v>
      </c>
      <c r="S72" s="94">
        <f>IF(ISERROR(J72/H72*100),0,J72/H72*100)</f>
        <v>97.136949970449976</v>
      </c>
      <c r="T72" s="102">
        <f>IF(ISERROR(H71/H72*100),0,H72/H71*100)</f>
        <v>100.9903609947449</v>
      </c>
      <c r="U72" s="102">
        <f>IF(ISERROR(J72/J71*100),0,J72/J71*100)</f>
        <v>100.57682152184904</v>
      </c>
      <c r="V72" s="34">
        <f>E72</f>
        <v>32</v>
      </c>
    </row>
    <row r="73" spans="1:23" x14ac:dyDescent="0.15">
      <c r="A73" s="14"/>
      <c r="B73" s="22"/>
      <c r="C73" s="19" t="s">
        <v>25</v>
      </c>
      <c r="D73" s="20"/>
      <c r="E73" s="37">
        <v>33</v>
      </c>
      <c r="F73" s="34">
        <f>$F$9</f>
        <v>30</v>
      </c>
      <c r="G73" s="54">
        <v>809813000</v>
      </c>
      <c r="H73" s="65">
        <v>832992554</v>
      </c>
      <c r="I73" s="65">
        <v>10470</v>
      </c>
      <c r="J73" s="65">
        <v>817428793</v>
      </c>
      <c r="K73" s="46">
        <v>10320</v>
      </c>
      <c r="L73" s="44">
        <v>0</v>
      </c>
      <c r="M73" s="44">
        <v>0</v>
      </c>
      <c r="N73" s="54">
        <v>1110800</v>
      </c>
      <c r="O73" s="65">
        <v>20</v>
      </c>
      <c r="P73" s="59">
        <f t="shared" si="11"/>
        <v>14452961</v>
      </c>
      <c r="Q73" s="59">
        <f t="shared" si="11"/>
        <v>130</v>
      </c>
      <c r="R73" s="94">
        <f>IF(AND(J73=0,G73=0),0,IF(AND(J73/G73*100&gt;100.0000001,J73/G73*100&lt;100.015),100.01,IF(AND(J73/G73*100&lt;99.999999,J73/G73*100&gt;99.985),99.99,J73/G73*100)))</f>
        <v>100.94043847159777</v>
      </c>
      <c r="S73" s="94">
        <f>IF(ISERROR(J73/H73*100),0,J73/H73*100)</f>
        <v>98.131584619182561</v>
      </c>
      <c r="T73" s="102">
        <f>IF(ISERROR(H72/H73*100),0,H73/H72*100)</f>
        <v>104.20504347236215</v>
      </c>
      <c r="U73" s="102">
        <f>IF(ISERROR(J73/J72*100),0,J73/J72*100)</f>
        <v>105.27205192632152</v>
      </c>
      <c r="V73" s="34">
        <f>E73</f>
        <v>33</v>
      </c>
    </row>
    <row r="74" spans="1:23" x14ac:dyDescent="0.15">
      <c r="A74" s="14"/>
      <c r="B74" s="22"/>
      <c r="C74" s="19"/>
      <c r="D74" s="20"/>
      <c r="E74" s="37">
        <v>34</v>
      </c>
      <c r="F74" s="34" t="str">
        <f>$F$10</f>
        <v>元</v>
      </c>
      <c r="G74" s="54">
        <v>813481000</v>
      </c>
      <c r="H74" s="65">
        <v>832243661</v>
      </c>
      <c r="I74" s="65">
        <v>10443</v>
      </c>
      <c r="J74" s="65">
        <v>816496731</v>
      </c>
      <c r="K74" s="46">
        <v>10310</v>
      </c>
      <c r="L74" s="44">
        <v>0</v>
      </c>
      <c r="M74" s="44">
        <v>0</v>
      </c>
      <c r="N74" s="54">
        <v>1636105</v>
      </c>
      <c r="O74" s="65">
        <v>28</v>
      </c>
      <c r="P74" s="59">
        <f t="shared" si="11"/>
        <v>14110825</v>
      </c>
      <c r="Q74" s="59">
        <f t="shared" si="11"/>
        <v>105</v>
      </c>
      <c r="R74" s="94">
        <f>IF(AND(J74=0,G74=0),0,IF(AND(J74/G74*100&gt;100.0000001,J74/G74*100&lt;100.015),100.01,IF(AND(J74/G74*100&lt;99.999999,J74/G74*100&gt;99.985),99.99,J74/G74*100)))</f>
        <v>100.37071929153846</v>
      </c>
      <c r="S74" s="94">
        <f>IF(ISERROR(J74/H74*100),0,J74/H74*100)</f>
        <v>98.107894269680713</v>
      </c>
      <c r="T74" s="102">
        <f>IF(ISERROR(H73/H74*100),0,H74/H73*100)</f>
        <v>99.910096075120506</v>
      </c>
      <c r="U74" s="102">
        <f>IF(ISERROR(J74/J73*100),0,J74/J73*100)</f>
        <v>99.885976367852265</v>
      </c>
      <c r="V74" s="34">
        <f>E74</f>
        <v>34</v>
      </c>
    </row>
    <row r="75" spans="1:23" s="6" customFormat="1" x14ac:dyDescent="0.15">
      <c r="A75" s="15"/>
      <c r="B75" s="23"/>
      <c r="C75" s="19"/>
      <c r="D75" s="33"/>
      <c r="E75" s="38">
        <v>35</v>
      </c>
      <c r="F75" s="35">
        <f>$F$11</f>
        <v>2</v>
      </c>
      <c r="G75" s="55">
        <v>796109000</v>
      </c>
      <c r="H75" s="66">
        <v>825951225</v>
      </c>
      <c r="I75" s="66">
        <v>10425</v>
      </c>
      <c r="J75" s="66">
        <v>812126703</v>
      </c>
      <c r="K75" s="47">
        <v>10329</v>
      </c>
      <c r="L75" s="45">
        <v>0</v>
      </c>
      <c r="M75" s="45">
        <v>0</v>
      </c>
      <c r="N75" s="55">
        <v>2780692</v>
      </c>
      <c r="O75" s="66">
        <v>16</v>
      </c>
      <c r="P75" s="64">
        <f t="shared" si="11"/>
        <v>11043830</v>
      </c>
      <c r="Q75" s="64">
        <f t="shared" si="11"/>
        <v>80</v>
      </c>
      <c r="R75" s="95">
        <f>IF(AND(J75=0,G75=0),0,IF(AND(J75/G75*100&gt;100.0000001,J75/G75*100&lt;100.015),100.01,IF(AND(J75/G75*100&lt;99.999999,J75/G75*100&gt;99.985),99.99,J75/G75*100)))</f>
        <v>102.01199873384172</v>
      </c>
      <c r="S75" s="95">
        <f>IF(ISERROR(J75/H75*100),0,J75/H75*100)</f>
        <v>98.326230220192485</v>
      </c>
      <c r="T75" s="103">
        <f>IF(ISERROR(H75/H74*100),0,H75/H74*100)</f>
        <v>99.243919023373621</v>
      </c>
      <c r="U75" s="103">
        <f>IF(ISERROR(J75/J74*100),0,J75/J74*100)</f>
        <v>99.46478316028923</v>
      </c>
      <c r="V75" s="35">
        <f>E75</f>
        <v>35</v>
      </c>
    </row>
    <row r="76" spans="1:23" ht="9.75" customHeight="1" x14ac:dyDescent="0.15">
      <c r="A76" s="14"/>
      <c r="B76" s="22"/>
      <c r="C76" s="19"/>
      <c r="D76" s="20"/>
      <c r="E76" s="37"/>
      <c r="F76" s="34"/>
      <c r="G76" s="52"/>
      <c r="H76" s="59"/>
      <c r="I76" s="59"/>
      <c r="J76" s="59"/>
      <c r="K76" s="44"/>
      <c r="L76" s="44"/>
      <c r="M76" s="44"/>
      <c r="N76" s="52"/>
      <c r="O76" s="59"/>
      <c r="P76" s="59"/>
      <c r="Q76" s="59"/>
      <c r="R76" s="59"/>
      <c r="S76" s="59"/>
      <c r="T76" s="44"/>
      <c r="U76" s="52"/>
      <c r="V76" s="34"/>
    </row>
    <row r="77" spans="1:23" x14ac:dyDescent="0.15">
      <c r="A77" s="14"/>
      <c r="B77" s="22"/>
      <c r="C77" s="19"/>
      <c r="D77" s="20"/>
      <c r="E77" s="37">
        <v>36</v>
      </c>
      <c r="F77" s="34">
        <f>$F$7</f>
        <v>28</v>
      </c>
      <c r="G77" s="54">
        <v>17377295000</v>
      </c>
      <c r="H77" s="65">
        <v>17571947083</v>
      </c>
      <c r="I77" s="65">
        <v>13920</v>
      </c>
      <c r="J77" s="65">
        <v>17538579440</v>
      </c>
      <c r="K77" s="46">
        <v>13752</v>
      </c>
      <c r="L77" s="46">
        <v>0</v>
      </c>
      <c r="M77" s="46">
        <v>0</v>
      </c>
      <c r="N77" s="54">
        <v>17477496</v>
      </c>
      <c r="O77" s="65">
        <v>34</v>
      </c>
      <c r="P77" s="59">
        <f t="shared" ref="P77:Q81" si="12">H77-J77-N77</f>
        <v>15890147</v>
      </c>
      <c r="Q77" s="59">
        <f t="shared" si="12"/>
        <v>134</v>
      </c>
      <c r="R77" s="94">
        <f>IF(AND(J77=0,G77=0),0,IF(AND(J77/G77*100&gt;100.0000001,J77/G77*100&lt;100.015),100.01,IF(AND(J77/G77*100&lt;99.999999,J77/G77*100&gt;99.985),99.99,J77/G77*100)))</f>
        <v>100.92813317607832</v>
      </c>
      <c r="S77" s="94">
        <f>IF(ISERROR(J77/H77*100),0,J77/H77*100)</f>
        <v>99.810108448185105</v>
      </c>
      <c r="T77" s="102">
        <v>115.806357489139</v>
      </c>
      <c r="U77" s="102">
        <v>115.90042573499943</v>
      </c>
      <c r="V77" s="34">
        <f>E77</f>
        <v>36</v>
      </c>
    </row>
    <row r="78" spans="1:23" x14ac:dyDescent="0.15">
      <c r="A78" s="14"/>
      <c r="B78" s="22"/>
      <c r="C78" s="19"/>
      <c r="D78" s="20"/>
      <c r="E78" s="37">
        <v>37</v>
      </c>
      <c r="F78" s="34">
        <f>$F$8</f>
        <v>29</v>
      </c>
      <c r="G78" s="54">
        <v>16618752000</v>
      </c>
      <c r="H78" s="65">
        <v>17016625247</v>
      </c>
      <c r="I78" s="65">
        <v>14135</v>
      </c>
      <c r="J78" s="65">
        <v>16994732810</v>
      </c>
      <c r="K78" s="46">
        <v>13984</v>
      </c>
      <c r="L78" s="46">
        <v>0</v>
      </c>
      <c r="M78" s="46">
        <v>0</v>
      </c>
      <c r="N78" s="54">
        <v>1328100</v>
      </c>
      <c r="O78" s="65">
        <v>12</v>
      </c>
      <c r="P78" s="59">
        <f t="shared" si="12"/>
        <v>20564337</v>
      </c>
      <c r="Q78" s="59">
        <f t="shared" si="12"/>
        <v>139</v>
      </c>
      <c r="R78" s="94">
        <f>IF(AND(J78=0,G78=0),0,IF(AND(J78/G78*100&gt;100.0000001,J78/G78*100&lt;100.015),100.01,IF(AND(J78/G78*100&lt;99.999999,J78/G78*100&gt;99.985),99.99,J78/G78*100)))</f>
        <v>102.26238895676403</v>
      </c>
      <c r="S78" s="94">
        <f>IF(ISERROR(J78/H78*100),0,J78/H78*100)</f>
        <v>99.87134677597804</v>
      </c>
      <c r="T78" s="102">
        <f>IF(ISERROR(H77/H78*100),0,H78/H77*100)</f>
        <v>96.839725083526758</v>
      </c>
      <c r="U78" s="102">
        <f>IF(ISERROR(J78/J77*100),0,J78/J77*100)</f>
        <v>96.899140937494309</v>
      </c>
      <c r="V78" s="34">
        <f>E78</f>
        <v>37</v>
      </c>
    </row>
    <row r="79" spans="1:23" x14ac:dyDescent="0.15">
      <c r="A79" s="14"/>
      <c r="B79" s="22"/>
      <c r="C79" s="19" t="s">
        <v>26</v>
      </c>
      <c r="D79" s="20"/>
      <c r="E79" s="37">
        <v>38</v>
      </c>
      <c r="F79" s="34">
        <f>$F$9</f>
        <v>30</v>
      </c>
      <c r="G79" s="54">
        <v>17867150000</v>
      </c>
      <c r="H79" s="65">
        <v>17985343737</v>
      </c>
      <c r="I79" s="65">
        <v>14257</v>
      </c>
      <c r="J79" s="65">
        <v>17968686369</v>
      </c>
      <c r="K79" s="46">
        <v>14134</v>
      </c>
      <c r="L79" s="44">
        <v>0</v>
      </c>
      <c r="M79" s="44">
        <v>0</v>
      </c>
      <c r="N79" s="54">
        <v>5325510</v>
      </c>
      <c r="O79" s="65">
        <v>24</v>
      </c>
      <c r="P79" s="59">
        <f t="shared" si="12"/>
        <v>11331858</v>
      </c>
      <c r="Q79" s="59">
        <f t="shared" si="12"/>
        <v>99</v>
      </c>
      <c r="R79" s="94">
        <f>IF(AND(J79=0,G79=0),0,IF(AND(J79/G79*100&gt;100.0000001,J79/G79*100&lt;100.015),100.01,IF(AND(J79/G79*100&lt;99.999999,J79/G79*100&gt;99.985),99.99,J79/G79*100)))</f>
        <v>100.56828519937426</v>
      </c>
      <c r="S79" s="94">
        <f>IF(ISERROR(J79/H79*100),0,J79/H79*100)</f>
        <v>99.907383655027232</v>
      </c>
      <c r="T79" s="102">
        <f>IF(ISERROR(H78/H79*100),0,H79/H78*100)</f>
        <v>105.69277677529381</v>
      </c>
      <c r="U79" s="102">
        <f>IF(ISERROR(J79/J78*100),0,J79/J78*100)</f>
        <v>105.73091421847427</v>
      </c>
      <c r="V79" s="34">
        <f>E79</f>
        <v>38</v>
      </c>
    </row>
    <row r="80" spans="1:23" x14ac:dyDescent="0.15">
      <c r="A80" s="14"/>
      <c r="B80" s="22"/>
      <c r="C80" s="19"/>
      <c r="D80" s="20"/>
      <c r="E80" s="37">
        <v>39</v>
      </c>
      <c r="F80" s="34" t="str">
        <f>$F$10</f>
        <v>元</v>
      </c>
      <c r="G80" s="54">
        <v>18086323000</v>
      </c>
      <c r="H80" s="65">
        <v>18238766630</v>
      </c>
      <c r="I80" s="65">
        <v>14419</v>
      </c>
      <c r="J80" s="65">
        <v>18225070013</v>
      </c>
      <c r="K80" s="46">
        <v>14318</v>
      </c>
      <c r="L80" s="44">
        <v>0</v>
      </c>
      <c r="M80" s="44">
        <v>0</v>
      </c>
      <c r="N80" s="54">
        <v>2748824</v>
      </c>
      <c r="O80" s="65">
        <v>16</v>
      </c>
      <c r="P80" s="59">
        <f t="shared" si="12"/>
        <v>10947793</v>
      </c>
      <c r="Q80" s="59">
        <f t="shared" si="12"/>
        <v>85</v>
      </c>
      <c r="R80" s="94">
        <f>IF(AND(J80=0,G80=0),0,IF(AND(J80/G80*100&gt;100.0000001,J80/G80*100&lt;100.015),100.01,IF(AND(J80/G80*100&lt;99.999999,J80/G80*100&gt;99.985),99.99,J80/G80*100)))</f>
        <v>100.76713775928916</v>
      </c>
      <c r="S80" s="94">
        <f>IF(ISERROR(J80/H80*100),0,J80/H80*100)</f>
        <v>99.924903820100027</v>
      </c>
      <c r="T80" s="102">
        <f>IF(ISERROR(H79/H80*100),0,H80/H79*100)</f>
        <v>101.40905226336403</v>
      </c>
      <c r="U80" s="102">
        <f>IF(ISERROR(J80/J79*100),0,J80/J79*100)</f>
        <v>101.42683576715056</v>
      </c>
      <c r="V80" s="34">
        <f>E80</f>
        <v>39</v>
      </c>
    </row>
    <row r="81" spans="1:27" s="6" customFormat="1" x14ac:dyDescent="0.15">
      <c r="A81" s="15"/>
      <c r="B81" s="23"/>
      <c r="C81" s="19"/>
      <c r="D81" s="33"/>
      <c r="E81" s="38">
        <v>40</v>
      </c>
      <c r="F81" s="35">
        <f>$F$11</f>
        <v>2</v>
      </c>
      <c r="G81" s="55">
        <v>17071460000</v>
      </c>
      <c r="H81" s="66">
        <v>17939376293</v>
      </c>
      <c r="I81" s="66">
        <v>13699</v>
      </c>
      <c r="J81" s="66">
        <v>17521857699</v>
      </c>
      <c r="K81" s="47">
        <v>13553</v>
      </c>
      <c r="L81" s="45">
        <v>0</v>
      </c>
      <c r="M81" s="45">
        <v>0</v>
      </c>
      <c r="N81" s="55">
        <v>397949</v>
      </c>
      <c r="O81" s="66">
        <v>9</v>
      </c>
      <c r="P81" s="64">
        <f t="shared" si="12"/>
        <v>417120645</v>
      </c>
      <c r="Q81" s="64">
        <f t="shared" si="12"/>
        <v>137</v>
      </c>
      <c r="R81" s="95">
        <f>IF(AND(J81=0,G81=0),0,IF(AND(J81/G81*100&gt;100.0000001,J81/G81*100&lt;100.015),100.01,IF(AND(J81/G81*100&lt;99.999999,J81/G81*100&gt;99.985),99.99,J81/G81*100)))</f>
        <v>102.63830802403544</v>
      </c>
      <c r="S81" s="95">
        <f>IF(ISERROR(J81/H81*100),0,J81/H81*100)</f>
        <v>97.672613656234432</v>
      </c>
      <c r="T81" s="103">
        <f>IF(ISERROR(H81/H80*100),0,H81/H80*100)</f>
        <v>98.358494611650173</v>
      </c>
      <c r="U81" s="103">
        <f>IF(ISERROR(J81/J80*100),0,J81/J80*100)</f>
        <v>96.141511042216038</v>
      </c>
      <c r="V81" s="35">
        <f>E81</f>
        <v>40</v>
      </c>
    </row>
    <row r="82" spans="1:27" ht="9.75" customHeight="1" x14ac:dyDescent="0.15">
      <c r="A82" s="14"/>
      <c r="B82" s="22"/>
      <c r="C82" s="19"/>
      <c r="D82" s="20"/>
      <c r="E82" s="37"/>
      <c r="F82" s="34"/>
      <c r="G82" s="52"/>
      <c r="H82" s="59"/>
      <c r="I82" s="59"/>
      <c r="J82" s="59"/>
      <c r="K82" s="44"/>
      <c r="L82" s="44"/>
      <c r="M82" s="44"/>
      <c r="N82" s="52"/>
      <c r="O82" s="59"/>
      <c r="P82" s="59"/>
      <c r="Q82" s="59"/>
      <c r="R82" s="59"/>
      <c r="S82" s="59"/>
      <c r="T82" s="44"/>
      <c r="U82" s="52"/>
      <c r="V82" s="34"/>
    </row>
    <row r="83" spans="1:27" x14ac:dyDescent="0.15">
      <c r="A83" s="14"/>
      <c r="B83" s="22"/>
      <c r="C83" s="19"/>
      <c r="D83" s="20"/>
      <c r="E83" s="37">
        <v>41</v>
      </c>
      <c r="F83" s="34">
        <f>$F$7</f>
        <v>28</v>
      </c>
      <c r="G83" s="54">
        <v>16284543000</v>
      </c>
      <c r="H83" s="65">
        <v>16683759114</v>
      </c>
      <c r="I83" s="65">
        <v>24</v>
      </c>
      <c r="J83" s="65">
        <v>16683759114</v>
      </c>
      <c r="K83" s="46">
        <v>24</v>
      </c>
      <c r="L83" s="46">
        <v>0</v>
      </c>
      <c r="M83" s="46">
        <v>0</v>
      </c>
      <c r="N83" s="54">
        <v>0</v>
      </c>
      <c r="O83" s="65">
        <v>0</v>
      </c>
      <c r="P83" s="59">
        <f t="shared" ref="P83:Q87" si="13">H83-J83-N83</f>
        <v>0</v>
      </c>
      <c r="Q83" s="59">
        <f t="shared" si="13"/>
        <v>0</v>
      </c>
      <c r="R83" s="94">
        <f>IF(AND(J83=0,G83=0),0,IF(AND(J83/G83*100&gt;100.0000001,J83/G83*100&lt;100.015),100.01,IF(AND(J83/G83*100&lt;99.999999,J83/G83*100&gt;99.985),99.99,J83/G83*100)))</f>
        <v>102.45150333048953</v>
      </c>
      <c r="S83" s="94">
        <f>IF(ISERROR(J83/H83*100),0,J83/H83*100)</f>
        <v>100</v>
      </c>
      <c r="T83" s="102">
        <v>94.904786257989798</v>
      </c>
      <c r="U83" s="102">
        <v>94.904786257989826</v>
      </c>
      <c r="V83" s="34">
        <f>E83</f>
        <v>41</v>
      </c>
    </row>
    <row r="84" spans="1:27" x14ac:dyDescent="0.15">
      <c r="A84" s="14"/>
      <c r="B84" s="22"/>
      <c r="C84" s="19"/>
      <c r="D84" s="20"/>
      <c r="E84" s="37">
        <v>42</v>
      </c>
      <c r="F84" s="34">
        <f>$F$8</f>
        <v>29</v>
      </c>
      <c r="G84" s="54">
        <v>15657040000</v>
      </c>
      <c r="H84" s="65">
        <v>15715353781</v>
      </c>
      <c r="I84" s="65">
        <v>24</v>
      </c>
      <c r="J84" s="65">
        <v>15715353781</v>
      </c>
      <c r="K84" s="46">
        <v>24</v>
      </c>
      <c r="L84" s="46">
        <v>0</v>
      </c>
      <c r="M84" s="46">
        <v>0</v>
      </c>
      <c r="N84" s="54">
        <v>0</v>
      </c>
      <c r="O84" s="65">
        <v>0</v>
      </c>
      <c r="P84" s="59">
        <f t="shared" si="13"/>
        <v>0</v>
      </c>
      <c r="Q84" s="59">
        <f t="shared" si="13"/>
        <v>0</v>
      </c>
      <c r="R84" s="94">
        <f>IF(AND(J84=0,G84=0),0,IF(AND(J84/G84*100&gt;100.0000001,J84/G84*100&lt;100.015),100.01,IF(AND(J84/G84*100&lt;99.999999,J84/G84*100&gt;99.985),99.99,J84/G84*100)))</f>
        <v>100.37244447864985</v>
      </c>
      <c r="S84" s="94">
        <f>IF(ISERROR(J84/H84*100),0,J84/H84*100)</f>
        <v>100</v>
      </c>
      <c r="T84" s="102">
        <f>IF(ISERROR(H83/H84*100),0,H84/H83*100)</f>
        <v>94.195520767334912</v>
      </c>
      <c r="U84" s="102">
        <f>IF(ISERROR(J84/J83*100),0,J84/J83*100)</f>
        <v>94.195520767334912</v>
      </c>
      <c r="V84" s="34">
        <f>E84</f>
        <v>42</v>
      </c>
      <c r="W84" s="114"/>
      <c r="X84" s="114"/>
      <c r="Y84" s="114"/>
      <c r="Z84" s="114"/>
      <c r="AA84" s="114"/>
    </row>
    <row r="85" spans="1:27" x14ac:dyDescent="0.15">
      <c r="A85" s="14"/>
      <c r="B85" s="22"/>
      <c r="C85" s="19" t="s">
        <v>27</v>
      </c>
      <c r="D85" s="20"/>
      <c r="E85" s="37">
        <v>43</v>
      </c>
      <c r="F85" s="34">
        <f>$F$9</f>
        <v>30</v>
      </c>
      <c r="G85" s="54">
        <v>15803018000</v>
      </c>
      <c r="H85" s="65">
        <v>15741792240</v>
      </c>
      <c r="I85" s="65">
        <v>22</v>
      </c>
      <c r="J85" s="65">
        <v>15741792240</v>
      </c>
      <c r="K85" s="46">
        <v>22</v>
      </c>
      <c r="L85" s="44">
        <v>0</v>
      </c>
      <c r="M85" s="44">
        <v>0</v>
      </c>
      <c r="N85" s="52">
        <v>0</v>
      </c>
      <c r="O85" s="59">
        <v>0</v>
      </c>
      <c r="P85" s="59">
        <f t="shared" si="13"/>
        <v>0</v>
      </c>
      <c r="Q85" s="59">
        <f t="shared" si="13"/>
        <v>0</v>
      </c>
      <c r="R85" s="94">
        <f>IF(AND(J85=0,G85=0),0,IF(AND(J85/G85*100&gt;100.0000001,J85/G85*100&lt;100.015),100.01,IF(AND(J85/G85*100&lt;99.999999,J85/G85*100&gt;99.985),99.99,J85/G85*100)))</f>
        <v>99.612569194061535</v>
      </c>
      <c r="S85" s="94">
        <f>IF(ISERROR(J85/H85*100),0,J85/H85*100)</f>
        <v>100</v>
      </c>
      <c r="T85" s="102">
        <f>IF(ISERROR(H84/H85*100),0,H85/H84*100)</f>
        <v>100.16823330462954</v>
      </c>
      <c r="U85" s="102">
        <f>IF(ISERROR(J85/J84*100),0,J85/J84*100)</f>
        <v>100.16823330462954</v>
      </c>
      <c r="V85" s="34">
        <f>E85</f>
        <v>43</v>
      </c>
      <c r="W85" s="114"/>
      <c r="X85" s="114"/>
      <c r="Y85" s="114"/>
      <c r="Z85" s="114"/>
      <c r="AA85" s="114"/>
    </row>
    <row r="86" spans="1:27" x14ac:dyDescent="0.15">
      <c r="A86" s="14"/>
      <c r="B86" s="22"/>
      <c r="C86" s="19"/>
      <c r="D86" s="20"/>
      <c r="E86" s="37">
        <v>44</v>
      </c>
      <c r="F86" s="34" t="str">
        <f>$F$10</f>
        <v>元</v>
      </c>
      <c r="G86" s="54">
        <v>15206187000</v>
      </c>
      <c r="H86" s="65">
        <v>15756580616</v>
      </c>
      <c r="I86" s="65">
        <v>22</v>
      </c>
      <c r="J86" s="65">
        <v>15756580616</v>
      </c>
      <c r="K86" s="46">
        <v>22</v>
      </c>
      <c r="L86" s="44">
        <v>0</v>
      </c>
      <c r="M86" s="44">
        <v>0</v>
      </c>
      <c r="N86" s="52">
        <v>0</v>
      </c>
      <c r="O86" s="59">
        <v>0</v>
      </c>
      <c r="P86" s="59">
        <f t="shared" si="13"/>
        <v>0</v>
      </c>
      <c r="Q86" s="59">
        <f t="shared" si="13"/>
        <v>0</v>
      </c>
      <c r="R86" s="94">
        <f>IF(AND(J86=0,G86=0),0,IF(AND(J86/G86*100&gt;100.0000001,J86/G86*100&lt;100.015),100.01,IF(AND(J86/G86*100&lt;99.999999,J86/G86*100&gt;99.985),99.99,J86/G86*100)))</f>
        <v>103.61953733700631</v>
      </c>
      <c r="S86" s="94">
        <f>IF(ISERROR(J86/H86*100),0,J86/H86*100)</f>
        <v>100</v>
      </c>
      <c r="T86" s="102">
        <f>IF(ISERROR(H85/H86*100),0,H86/H85*100)</f>
        <v>100.09394340729783</v>
      </c>
      <c r="U86" s="102">
        <f>IF(ISERROR(J86/J85*100),0,J86/J85*100)</f>
        <v>100.09394340729783</v>
      </c>
      <c r="V86" s="34">
        <f>E86</f>
        <v>44</v>
      </c>
      <c r="W86" s="114"/>
      <c r="X86" s="114"/>
      <c r="Y86" s="114"/>
      <c r="Z86" s="114"/>
      <c r="AA86" s="114"/>
    </row>
    <row r="87" spans="1:27" s="6" customFormat="1" x14ac:dyDescent="0.15">
      <c r="A87" s="15"/>
      <c r="B87" s="23"/>
      <c r="C87" s="19"/>
      <c r="D87" s="33"/>
      <c r="E87" s="38">
        <v>45</v>
      </c>
      <c r="F87" s="35">
        <f>$F$11</f>
        <v>2</v>
      </c>
      <c r="G87" s="55">
        <v>17768443000</v>
      </c>
      <c r="H87" s="66">
        <v>17869199558</v>
      </c>
      <c r="I87" s="66">
        <v>24</v>
      </c>
      <c r="J87" s="66">
        <v>17869199558</v>
      </c>
      <c r="K87" s="47">
        <v>24</v>
      </c>
      <c r="L87" s="45">
        <v>0</v>
      </c>
      <c r="M87" s="45">
        <v>0</v>
      </c>
      <c r="N87" s="53">
        <v>0</v>
      </c>
      <c r="O87" s="64">
        <v>0</v>
      </c>
      <c r="P87" s="64">
        <f t="shared" si="13"/>
        <v>0</v>
      </c>
      <c r="Q87" s="64">
        <f t="shared" si="13"/>
        <v>0</v>
      </c>
      <c r="R87" s="95">
        <f>IF(AND(J87=0,G87=0),0,IF(AND(J87/G87*100&gt;100.0000001,J87/G87*100&lt;100.015),100.01,IF(AND(J87/G87*100&lt;99.999999,J87/G87*100&gt;99.985),99.99,J87/G87*100)))</f>
        <v>100.5670533878517</v>
      </c>
      <c r="S87" s="95">
        <f>IF(ISERROR(J87/H87*100),0,J87/H87*100)</f>
        <v>100</v>
      </c>
      <c r="T87" s="103">
        <f>IF(ISERROR(H87/H86*100),0,H87/H86*100)</f>
        <v>113.40785157316901</v>
      </c>
      <c r="U87" s="103">
        <f>IF(ISERROR(J87/J86*100),0,J87/J86*100)</f>
        <v>113.40785157316901</v>
      </c>
      <c r="V87" s="35">
        <f>E87</f>
        <v>45</v>
      </c>
      <c r="W87" s="115"/>
      <c r="X87" s="115"/>
      <c r="Y87" s="115"/>
      <c r="Z87" s="115"/>
      <c r="AA87" s="115"/>
    </row>
    <row r="88" spans="1:27" ht="9.75" customHeight="1" x14ac:dyDescent="0.15">
      <c r="A88" s="14"/>
      <c r="B88" s="22"/>
      <c r="C88" s="19"/>
      <c r="D88" s="20"/>
      <c r="E88" s="37"/>
      <c r="F88" s="34"/>
      <c r="G88" s="52"/>
      <c r="H88" s="59"/>
      <c r="I88" s="59"/>
      <c r="J88" s="59"/>
      <c r="K88" s="44"/>
      <c r="L88" s="44"/>
      <c r="M88" s="44"/>
      <c r="N88" s="52"/>
      <c r="O88" s="59"/>
      <c r="P88" s="59"/>
      <c r="Q88" s="59"/>
      <c r="R88" s="59"/>
      <c r="S88" s="59"/>
      <c r="T88" s="44"/>
      <c r="U88" s="52"/>
      <c r="V88" s="34"/>
    </row>
    <row r="89" spans="1:27" x14ac:dyDescent="0.15">
      <c r="A89" s="14"/>
      <c r="B89" s="22"/>
      <c r="C89" s="19"/>
      <c r="D89" s="20"/>
      <c r="E89" s="37">
        <v>46</v>
      </c>
      <c r="F89" s="34">
        <f>$F$7</f>
        <v>28</v>
      </c>
      <c r="G89" s="54">
        <v>1611055000</v>
      </c>
      <c r="H89" s="65">
        <v>1880208127</v>
      </c>
      <c r="I89" s="65">
        <v>13060</v>
      </c>
      <c r="J89" s="65">
        <v>1695045024</v>
      </c>
      <c r="K89" s="46">
        <v>12758</v>
      </c>
      <c r="L89" s="46">
        <v>0</v>
      </c>
      <c r="M89" s="46">
        <v>0</v>
      </c>
      <c r="N89" s="54">
        <v>2878408</v>
      </c>
      <c r="O89" s="65">
        <v>20</v>
      </c>
      <c r="P89" s="59">
        <f t="shared" ref="P89:Q93" si="14">H89-J89-N89</f>
        <v>182284695</v>
      </c>
      <c r="Q89" s="59">
        <f t="shared" si="14"/>
        <v>282</v>
      </c>
      <c r="R89" s="94">
        <f>IF(AND(J89=0,G89=0),0,IF(AND(J89/G89*100&gt;100.0000001,J89/G89*100&lt;100.015),100.01,IF(AND(J89/G89*100&lt;99.999999,J89/G89*100&gt;99.985),99.99,J89/G89*100)))</f>
        <v>105.2133554720354</v>
      </c>
      <c r="S89" s="94">
        <f>IF(ISERROR(J89/H89*100),0,J89/H89*100)</f>
        <v>90.151989009033784</v>
      </c>
      <c r="T89" s="102">
        <v>106.407808058697</v>
      </c>
      <c r="U89" s="102">
        <v>104.34036099136561</v>
      </c>
      <c r="V89" s="34">
        <f>E89</f>
        <v>46</v>
      </c>
    </row>
    <row r="90" spans="1:27" x14ac:dyDescent="0.15">
      <c r="A90" s="14"/>
      <c r="B90" s="22"/>
      <c r="C90" s="19"/>
      <c r="D90" s="20"/>
      <c r="E90" s="37">
        <v>47</v>
      </c>
      <c r="F90" s="34">
        <f>$F$8</f>
        <v>29</v>
      </c>
      <c r="G90" s="54">
        <v>1426429000</v>
      </c>
      <c r="H90" s="65">
        <v>1661796535</v>
      </c>
      <c r="I90" s="65">
        <v>12257</v>
      </c>
      <c r="J90" s="65">
        <v>1523920055</v>
      </c>
      <c r="K90" s="46">
        <v>11974</v>
      </c>
      <c r="L90" s="44">
        <v>0</v>
      </c>
      <c r="M90" s="44">
        <v>0</v>
      </c>
      <c r="N90" s="54">
        <v>7536215</v>
      </c>
      <c r="O90" s="65">
        <v>17</v>
      </c>
      <c r="P90" s="59">
        <f t="shared" si="14"/>
        <v>130340265</v>
      </c>
      <c r="Q90" s="59">
        <f t="shared" si="14"/>
        <v>266</v>
      </c>
      <c r="R90" s="94">
        <f>IF(AND(J90=0,G90=0),0,IF(AND(J90/G90*100&gt;100.0000001,J90/G90*100&lt;100.015),100.01,IF(AND(J90/G90*100&lt;99.999999,J90/G90*100&gt;99.985),99.99,J90/G90*100)))</f>
        <v>106.8346237352157</v>
      </c>
      <c r="S90" s="94">
        <f>IF(ISERROR(J90/H90*100),0,J90/H90*100)</f>
        <v>91.703167199105991</v>
      </c>
      <c r="T90" s="102">
        <f>IF(ISERROR(H89/H90*100),0,H90/H89*100)</f>
        <v>88.38364812578007</v>
      </c>
      <c r="U90" s="102">
        <f>IF(ISERROR(J90/J89*100),0,J90/J89*100)</f>
        <v>89.904399790149753</v>
      </c>
      <c r="V90" s="34">
        <f>E90</f>
        <v>47</v>
      </c>
    </row>
    <row r="91" spans="1:27" x14ac:dyDescent="0.15">
      <c r="A91" s="14"/>
      <c r="B91" s="22"/>
      <c r="C91" s="19" t="s">
        <v>28</v>
      </c>
      <c r="D91" s="20"/>
      <c r="E91" s="37">
        <v>48</v>
      </c>
      <c r="F91" s="34">
        <f>$F$9</f>
        <v>30</v>
      </c>
      <c r="G91" s="54">
        <v>1459355000</v>
      </c>
      <c r="H91" s="65">
        <v>1702464765</v>
      </c>
      <c r="I91" s="65">
        <v>12831</v>
      </c>
      <c r="J91" s="65">
        <v>1591946878</v>
      </c>
      <c r="K91" s="46">
        <v>12588</v>
      </c>
      <c r="L91" s="44">
        <v>0</v>
      </c>
      <c r="M91" s="44">
        <v>0</v>
      </c>
      <c r="N91" s="54">
        <v>1126679</v>
      </c>
      <c r="O91" s="65">
        <v>13</v>
      </c>
      <c r="P91" s="59">
        <f t="shared" si="14"/>
        <v>109391208</v>
      </c>
      <c r="Q91" s="59">
        <f t="shared" si="14"/>
        <v>230</v>
      </c>
      <c r="R91" s="94">
        <f>IF(AND(J91=0,G91=0),0,IF(AND(J91/G91*100&gt;100.0000001,J91/G91*100&lt;100.015),100.01,IF(AND(J91/G91*100&lt;99.999999,J91/G91*100&gt;99.985),99.99,J91/G91*100)))</f>
        <v>109.08564934508738</v>
      </c>
      <c r="S91" s="94">
        <f>IF(ISERROR(J91/H91*100),0,J91/H91*100)</f>
        <v>93.508359804439181</v>
      </c>
      <c r="T91" s="102">
        <f>IF(ISERROR(H90/H91*100),0,H91/H90*100)</f>
        <v>102.44724484276288</v>
      </c>
      <c r="U91" s="102">
        <f>IF(ISERROR(J91/J90*100),0,J91/J90*100)</f>
        <v>104.46393646286123</v>
      </c>
      <c r="V91" s="34">
        <f>E91</f>
        <v>48</v>
      </c>
    </row>
    <row r="92" spans="1:27" x14ac:dyDescent="0.15">
      <c r="A92" s="14"/>
      <c r="B92" s="22"/>
      <c r="C92" s="19"/>
      <c r="D92" s="20"/>
      <c r="E92" s="37">
        <v>49</v>
      </c>
      <c r="F92" s="34" t="str">
        <f>$F$10</f>
        <v>元</v>
      </c>
      <c r="G92" s="54">
        <v>1727088000</v>
      </c>
      <c r="H92" s="65">
        <v>1911219818</v>
      </c>
      <c r="I92" s="65">
        <v>12858</v>
      </c>
      <c r="J92" s="65">
        <v>1805416257</v>
      </c>
      <c r="K92" s="46">
        <v>12615</v>
      </c>
      <c r="L92" s="44">
        <v>0</v>
      </c>
      <c r="M92" s="44">
        <v>0</v>
      </c>
      <c r="N92" s="54">
        <v>465371</v>
      </c>
      <c r="O92" s="65">
        <v>9</v>
      </c>
      <c r="P92" s="59">
        <f t="shared" si="14"/>
        <v>105338190</v>
      </c>
      <c r="Q92" s="59">
        <f t="shared" si="14"/>
        <v>234</v>
      </c>
      <c r="R92" s="94">
        <f>IF(AND(J92=0,G92=0),0,IF(AND(J92/G92*100&gt;100.0000001,J92/G92*100&lt;100.015),100.01,IF(AND(J92/G92*100&lt;99.999999,J92/G92*100&gt;99.985),99.99,J92/G92*100)))</f>
        <v>104.5352788624552</v>
      </c>
      <c r="S92" s="94">
        <f>IF(ISERROR(J92/H92*100),0,J92/H92*100)</f>
        <v>94.46408204835808</v>
      </c>
      <c r="T92" s="102">
        <f>IF(ISERROR(H91/H92*100),0,H92/H91*100)</f>
        <v>112.26193089523353</v>
      </c>
      <c r="U92" s="102">
        <f>IF(ISERROR(J92/J91*100),0,J92/J91*100)</f>
        <v>113.40932803412301</v>
      </c>
      <c r="V92" s="34">
        <f>E92</f>
        <v>49</v>
      </c>
    </row>
    <row r="93" spans="1:27" s="6" customFormat="1" x14ac:dyDescent="0.15">
      <c r="A93" s="15"/>
      <c r="B93" s="23"/>
      <c r="C93" s="19"/>
      <c r="D93" s="33"/>
      <c r="E93" s="38">
        <v>50</v>
      </c>
      <c r="F93" s="35">
        <f>$F$11</f>
        <v>2</v>
      </c>
      <c r="G93" s="55">
        <v>1494427000</v>
      </c>
      <c r="H93" s="66">
        <v>1695177490</v>
      </c>
      <c r="I93" s="66">
        <v>12468</v>
      </c>
      <c r="J93" s="66">
        <v>1578038917</v>
      </c>
      <c r="K93" s="47">
        <v>12126</v>
      </c>
      <c r="L93" s="45">
        <v>0</v>
      </c>
      <c r="M93" s="45">
        <v>0</v>
      </c>
      <c r="N93" s="55">
        <v>1016749</v>
      </c>
      <c r="O93" s="66">
        <v>11</v>
      </c>
      <c r="P93" s="64">
        <f t="shared" si="14"/>
        <v>116121824</v>
      </c>
      <c r="Q93" s="64">
        <f t="shared" si="14"/>
        <v>331</v>
      </c>
      <c r="R93" s="95">
        <f>IF(AND(J93=0,G93=0),0,IF(AND(J93/G93*100&gt;100.0000001,J93/G93*100&lt;100.015),100.01,IF(AND(J93/G93*100&lt;99.999999,J93/G93*100&gt;99.985),99.99,J93/G93*100)))</f>
        <v>105.5949147733546</v>
      </c>
      <c r="S93" s="95">
        <f>IF(ISERROR(J93/H93*100),0,J93/H93*100)</f>
        <v>93.089893318486673</v>
      </c>
      <c r="T93" s="103">
        <f>IF(ISERROR(H93/H92*100),0,H93/H92*100)</f>
        <v>88.696102564168783</v>
      </c>
      <c r="U93" s="103">
        <f>IF(ISERROR(J93/J92*100),0,J93/J92*100)</f>
        <v>87.405821836465265</v>
      </c>
      <c r="V93" s="35">
        <f>E93</f>
        <v>50</v>
      </c>
    </row>
    <row r="94" spans="1:27" ht="9.75" customHeight="1" x14ac:dyDescent="0.15">
      <c r="A94" s="14"/>
      <c r="B94" s="22"/>
      <c r="C94" s="19"/>
      <c r="D94" s="20"/>
      <c r="E94" s="37"/>
      <c r="F94" s="37"/>
      <c r="G94" s="59"/>
      <c r="H94" s="59"/>
      <c r="I94" s="59"/>
      <c r="J94" s="59"/>
      <c r="K94" s="44"/>
      <c r="L94" s="44"/>
      <c r="M94" s="44"/>
      <c r="N94" s="52"/>
      <c r="O94" s="59"/>
      <c r="P94" s="59"/>
      <c r="Q94" s="59"/>
      <c r="R94" s="59"/>
      <c r="S94" s="59"/>
      <c r="T94" s="59"/>
      <c r="U94" s="59"/>
      <c r="V94" s="34"/>
    </row>
    <row r="95" spans="1:27" x14ac:dyDescent="0.15">
      <c r="A95" s="14"/>
      <c r="B95" s="22"/>
      <c r="C95" s="19"/>
      <c r="D95" s="20"/>
      <c r="E95" s="37">
        <v>51</v>
      </c>
      <c r="F95" s="34">
        <f>$F$7</f>
        <v>28</v>
      </c>
      <c r="G95" s="54">
        <v>1183933000</v>
      </c>
      <c r="H95" s="65">
        <v>1180843725</v>
      </c>
      <c r="I95" s="65">
        <v>589</v>
      </c>
      <c r="J95" s="65">
        <v>1180843725</v>
      </c>
      <c r="K95" s="46">
        <v>589</v>
      </c>
      <c r="L95" s="46">
        <v>0</v>
      </c>
      <c r="M95" s="46">
        <v>0</v>
      </c>
      <c r="N95" s="54">
        <v>0</v>
      </c>
      <c r="O95" s="65">
        <v>0</v>
      </c>
      <c r="P95" s="59">
        <f t="shared" ref="P95:Q99" si="15">H95-J95-N95</f>
        <v>0</v>
      </c>
      <c r="Q95" s="59">
        <f t="shared" si="15"/>
        <v>0</v>
      </c>
      <c r="R95" s="94">
        <f>IF(AND(J95=0,G95=0),0,IF(AND(J95/G95*100&gt;100.0000001,J95/G95*100&lt;100.015),100.01,IF(AND(J95/G95*100&lt;99.999999,J95/G95*100&gt;99.985),99.99,J95/G95*100)))</f>
        <v>99.739066737729246</v>
      </c>
      <c r="S95" s="94">
        <f>IF(ISERROR(J95/H95*100),0,J95/H95*100)</f>
        <v>100</v>
      </c>
      <c r="T95" s="102">
        <v>96.890374754326103</v>
      </c>
      <c r="U95" s="102">
        <v>96.890374754326089</v>
      </c>
      <c r="V95" s="34">
        <f>E95</f>
        <v>51</v>
      </c>
    </row>
    <row r="96" spans="1:27" x14ac:dyDescent="0.15">
      <c r="A96" s="14"/>
      <c r="B96" s="22"/>
      <c r="C96" s="19"/>
      <c r="D96" s="20"/>
      <c r="E96" s="37">
        <v>52</v>
      </c>
      <c r="F96" s="34">
        <f>$F$8</f>
        <v>29</v>
      </c>
      <c r="G96" s="54">
        <v>1120060000</v>
      </c>
      <c r="H96" s="65">
        <v>1117817613</v>
      </c>
      <c r="I96" s="65">
        <v>695</v>
      </c>
      <c r="J96" s="65">
        <v>1117817613</v>
      </c>
      <c r="K96" s="46">
        <v>695</v>
      </c>
      <c r="L96" s="46">
        <v>0</v>
      </c>
      <c r="M96" s="46">
        <v>0</v>
      </c>
      <c r="N96" s="54">
        <v>0</v>
      </c>
      <c r="O96" s="65">
        <v>0</v>
      </c>
      <c r="P96" s="59">
        <f t="shared" si="15"/>
        <v>0</v>
      </c>
      <c r="Q96" s="59">
        <f t="shared" si="15"/>
        <v>0</v>
      </c>
      <c r="R96" s="94">
        <f>IF(AND(J96=0,G96=0),0,IF(AND(J96/G96*100&gt;100.0000001,J96/G96*100&lt;100.015),100.01,IF(AND(J96/G96*100&lt;99.999999,J96/G96*100&gt;99.985),99.99,J96/G96*100)))</f>
        <v>99.799797600128556</v>
      </c>
      <c r="S96" s="94">
        <f>IF(ISERROR(J96/H96*100),0,J96/H96*100)</f>
        <v>100</v>
      </c>
      <c r="T96" s="102">
        <f>IF(ISERROR(H95/H96*100),0,H96/H95*100)</f>
        <v>94.662620407285488</v>
      </c>
      <c r="U96" s="102">
        <f>IF(ISERROR(J96/J95*100),0,J96/J95*100)</f>
        <v>94.662620407285488</v>
      </c>
      <c r="V96" s="34">
        <f>E96</f>
        <v>52</v>
      </c>
    </row>
    <row r="97" spans="1:22" ht="13.5" customHeight="1" x14ac:dyDescent="0.15">
      <c r="A97" s="14"/>
      <c r="B97" s="22"/>
      <c r="C97" s="19" t="s">
        <v>29</v>
      </c>
      <c r="D97" s="20"/>
      <c r="E97" s="37">
        <v>53</v>
      </c>
      <c r="F97" s="34">
        <f>$F$9</f>
        <v>30</v>
      </c>
      <c r="G97" s="54">
        <v>1100421000</v>
      </c>
      <c r="H97" s="65">
        <v>1094850472</v>
      </c>
      <c r="I97" s="65">
        <v>1244</v>
      </c>
      <c r="J97" s="65">
        <v>1094850472</v>
      </c>
      <c r="K97" s="46">
        <v>1244</v>
      </c>
      <c r="L97" s="44">
        <v>0</v>
      </c>
      <c r="M97" s="44">
        <v>0</v>
      </c>
      <c r="N97" s="52">
        <v>0</v>
      </c>
      <c r="O97" s="59">
        <v>0</v>
      </c>
      <c r="P97" s="59">
        <f t="shared" si="15"/>
        <v>0</v>
      </c>
      <c r="Q97" s="59">
        <f t="shared" si="15"/>
        <v>0</v>
      </c>
      <c r="R97" s="94">
        <f>IF(AND(J97=0,G97=0),0,IF(AND(J97/G97*100&gt;100.0000001,J97/G97*100&lt;100.015),100.01,IF(AND(J97/G97*100&lt;99.999999,J97/G97*100&gt;99.985),99.99,J97/G97*100)))</f>
        <v>99.493782107029944</v>
      </c>
      <c r="S97" s="94">
        <f>IF(ISERROR(J97/H97*100),0,J97/H97*100)</f>
        <v>100</v>
      </c>
      <c r="T97" s="102">
        <f>IF(ISERROR(H96/H97*100),0,H97/H96*100)</f>
        <v>97.945358819462442</v>
      </c>
      <c r="U97" s="102">
        <f>IF(ISERROR(J97/J96*100),0,J97/J96*100)</f>
        <v>97.945358819462442</v>
      </c>
      <c r="V97" s="34">
        <f>E97</f>
        <v>53</v>
      </c>
    </row>
    <row r="98" spans="1:22" x14ac:dyDescent="0.15">
      <c r="A98" s="14"/>
      <c r="B98" s="22"/>
      <c r="C98" s="19"/>
      <c r="D98" s="20"/>
      <c r="E98" s="37">
        <v>54</v>
      </c>
      <c r="F98" s="34" t="str">
        <f>$F$10</f>
        <v>元</v>
      </c>
      <c r="G98" s="54">
        <v>1080969000</v>
      </c>
      <c r="H98" s="65">
        <v>1091696464</v>
      </c>
      <c r="I98" s="65">
        <v>502</v>
      </c>
      <c r="J98" s="65">
        <v>1091696464</v>
      </c>
      <c r="K98" s="46">
        <v>502</v>
      </c>
      <c r="L98" s="44">
        <v>0</v>
      </c>
      <c r="M98" s="44">
        <v>0</v>
      </c>
      <c r="N98" s="52">
        <v>0</v>
      </c>
      <c r="O98" s="59">
        <v>0</v>
      </c>
      <c r="P98" s="59">
        <f t="shared" si="15"/>
        <v>0</v>
      </c>
      <c r="Q98" s="59">
        <f t="shared" si="15"/>
        <v>0</v>
      </c>
      <c r="R98" s="94">
        <f>IF(AND(J98=0,G98=0),0,IF(AND(J98/G98*100&gt;100.0000001,J98/G98*100&lt;100.015),100.01,IF(AND(J98/G98*100&lt;99.999999,J98/G98*100&gt;99.985),99.99,J98/G98*100)))</f>
        <v>100.99239330637604</v>
      </c>
      <c r="S98" s="94">
        <f>IF(ISERROR(J98/H98*100),0,J98/H98*100)</f>
        <v>100</v>
      </c>
      <c r="T98" s="102">
        <f>IF(ISERROR(H97/H98*100),0,H98/H97*100)</f>
        <v>99.711923401353758</v>
      </c>
      <c r="U98" s="102">
        <f>IF(ISERROR(J98/J97*100),0,J98/J97*100)</f>
        <v>99.711923401353758</v>
      </c>
      <c r="V98" s="34">
        <f>E98</f>
        <v>54</v>
      </c>
    </row>
    <row r="99" spans="1:22" s="6" customFormat="1" x14ac:dyDescent="0.15">
      <c r="A99" s="15"/>
      <c r="B99" s="23"/>
      <c r="C99" s="19"/>
      <c r="D99" s="33"/>
      <c r="E99" s="38">
        <v>55</v>
      </c>
      <c r="F99" s="35">
        <f>$F$11</f>
        <v>2</v>
      </c>
      <c r="G99" s="55">
        <v>1045852000</v>
      </c>
      <c r="H99" s="66">
        <v>1045071709</v>
      </c>
      <c r="I99" s="66">
        <v>731</v>
      </c>
      <c r="J99" s="66">
        <v>1045071709</v>
      </c>
      <c r="K99" s="47">
        <v>731</v>
      </c>
      <c r="L99" s="45">
        <v>0</v>
      </c>
      <c r="M99" s="45">
        <v>0</v>
      </c>
      <c r="N99" s="53">
        <v>0</v>
      </c>
      <c r="O99" s="64">
        <v>0</v>
      </c>
      <c r="P99" s="64">
        <f t="shared" si="15"/>
        <v>0</v>
      </c>
      <c r="Q99" s="64">
        <f t="shared" si="15"/>
        <v>0</v>
      </c>
      <c r="R99" s="95">
        <f>IF(AND(J99=0,G99=0),0,IF(AND(J99/G99*100&gt;100.0000001,J99/G99*100&lt;100.015),100.01,IF(AND(J99/G99*100&lt;99.999999,J99/G99*100&gt;99.985),99.99,J99/G99*100)))</f>
        <v>99.925391833643758</v>
      </c>
      <c r="S99" s="95">
        <f>IF(ISERROR(J99/H99*100),0,J99/H99*100)</f>
        <v>100</v>
      </c>
      <c r="T99" s="103">
        <f>IF(ISERROR(H99/H98*100),0,H99/H98*100)</f>
        <v>95.729146650419111</v>
      </c>
      <c r="U99" s="103">
        <f>IF(ISERROR(J99/J98*100),0,J99/J98*100)</f>
        <v>95.729146650419111</v>
      </c>
      <c r="V99" s="35">
        <f>E99</f>
        <v>55</v>
      </c>
    </row>
    <row r="100" spans="1:22" ht="9.75" customHeight="1" x14ac:dyDescent="0.15">
      <c r="A100" s="14"/>
      <c r="B100" s="22"/>
      <c r="C100" s="19"/>
      <c r="D100" s="20"/>
      <c r="E100" s="37"/>
      <c r="F100" s="34"/>
      <c r="G100" s="52"/>
      <c r="H100" s="59"/>
      <c r="I100" s="59"/>
      <c r="J100" s="59"/>
      <c r="K100" s="44"/>
      <c r="L100" s="44"/>
      <c r="M100" s="44"/>
      <c r="N100" s="52"/>
      <c r="O100" s="59"/>
      <c r="P100" s="59"/>
      <c r="Q100" s="59"/>
      <c r="R100" s="59"/>
      <c r="S100" s="59"/>
      <c r="T100" s="44"/>
      <c r="U100" s="52"/>
      <c r="V100" s="34"/>
    </row>
    <row r="101" spans="1:22" x14ac:dyDescent="0.15">
      <c r="A101" s="14"/>
      <c r="B101" s="22"/>
      <c r="C101" s="19"/>
      <c r="D101" s="20"/>
      <c r="E101" s="37">
        <v>56</v>
      </c>
      <c r="F101" s="34">
        <f>$F$7</f>
        <v>28</v>
      </c>
      <c r="G101" s="54">
        <v>170251000</v>
      </c>
      <c r="H101" s="65">
        <v>171474500</v>
      </c>
      <c r="I101" s="65">
        <v>173</v>
      </c>
      <c r="J101" s="65">
        <v>171474500</v>
      </c>
      <c r="K101" s="46">
        <v>173</v>
      </c>
      <c r="L101" s="46">
        <v>0</v>
      </c>
      <c r="M101" s="46">
        <v>0</v>
      </c>
      <c r="N101" s="54">
        <v>0</v>
      </c>
      <c r="O101" s="65">
        <v>0</v>
      </c>
      <c r="P101" s="59">
        <f t="shared" ref="P101:Q105" si="16">H101-J101-N101</f>
        <v>0</v>
      </c>
      <c r="Q101" s="59">
        <f t="shared" si="16"/>
        <v>0</v>
      </c>
      <c r="R101" s="94">
        <f>IF(AND(J101=0,G101=0),0,IF(AND(J101/G101*100&gt;100.0000001,J101/G101*100&lt;100.015),100.01,IF(AND(J101/G101*100&lt;99.999999,J101/G101*100&gt;99.985),99.99,J101/G101*100)))</f>
        <v>100.71864482440631</v>
      </c>
      <c r="S101" s="94">
        <f>IF(ISERROR(J101/H101*100),0,J101/H101*100)</f>
        <v>100</v>
      </c>
      <c r="T101" s="102">
        <v>94.728997488341506</v>
      </c>
      <c r="U101" s="102">
        <v>94.728997488341491</v>
      </c>
      <c r="V101" s="34">
        <f>E101</f>
        <v>56</v>
      </c>
    </row>
    <row r="102" spans="1:22" x14ac:dyDescent="0.15">
      <c r="A102" s="14"/>
      <c r="B102" s="22"/>
      <c r="C102" s="19"/>
      <c r="D102" s="20"/>
      <c r="E102" s="37">
        <v>57</v>
      </c>
      <c r="F102" s="34">
        <f>$F$8</f>
        <v>29</v>
      </c>
      <c r="G102" s="54">
        <v>154624000</v>
      </c>
      <c r="H102" s="65">
        <v>154101200</v>
      </c>
      <c r="I102" s="65">
        <v>150</v>
      </c>
      <c r="J102" s="65">
        <v>154101200</v>
      </c>
      <c r="K102" s="46">
        <v>150</v>
      </c>
      <c r="L102" s="46">
        <v>0</v>
      </c>
      <c r="M102" s="46">
        <v>0</v>
      </c>
      <c r="N102" s="54">
        <v>0</v>
      </c>
      <c r="O102" s="65">
        <v>0</v>
      </c>
      <c r="P102" s="59">
        <f t="shared" si="16"/>
        <v>0</v>
      </c>
      <c r="Q102" s="59">
        <f t="shared" si="16"/>
        <v>0</v>
      </c>
      <c r="R102" s="94">
        <f>IF(AND(J102=0,G102=0),0,IF(AND(J102/G102*100&gt;100.0000001,J102/G102*100&lt;100.015),100.01,IF(AND(J102/G102*100&lt;99.999999,J102/G102*100&gt;99.985),99.99,J102/G102*100)))</f>
        <v>99.661889486754959</v>
      </c>
      <c r="S102" s="94">
        <f>IF(ISERROR(J102/H102*100),0,J102/H102*100)</f>
        <v>100</v>
      </c>
      <c r="T102" s="102">
        <f>IF(ISERROR(H101/H102*100),0,H102/H101*100)</f>
        <v>89.86828945411709</v>
      </c>
      <c r="U102" s="102">
        <f>IF(ISERROR(J102/J101*100),0,J102/J101*100)</f>
        <v>89.86828945411709</v>
      </c>
      <c r="V102" s="34">
        <f>E102</f>
        <v>57</v>
      </c>
    </row>
    <row r="103" spans="1:22" x14ac:dyDescent="0.15">
      <c r="A103" s="14"/>
      <c r="B103" s="22"/>
      <c r="C103" s="19" t="s">
        <v>30</v>
      </c>
      <c r="D103" s="20"/>
      <c r="E103" s="37">
        <v>58</v>
      </c>
      <c r="F103" s="34">
        <f>$F$9</f>
        <v>30</v>
      </c>
      <c r="G103" s="54">
        <v>153828000</v>
      </c>
      <c r="H103" s="65">
        <v>155550800</v>
      </c>
      <c r="I103" s="65">
        <v>164</v>
      </c>
      <c r="J103" s="65">
        <v>155550800</v>
      </c>
      <c r="K103" s="46">
        <v>164</v>
      </c>
      <c r="L103" s="44">
        <v>0</v>
      </c>
      <c r="M103" s="44">
        <v>0</v>
      </c>
      <c r="N103" s="52">
        <v>0</v>
      </c>
      <c r="O103" s="59">
        <v>0</v>
      </c>
      <c r="P103" s="59">
        <f t="shared" si="16"/>
        <v>0</v>
      </c>
      <c r="Q103" s="59">
        <f t="shared" si="16"/>
        <v>0</v>
      </c>
      <c r="R103" s="94">
        <f>IF(AND(J103=0,G103=0),0,IF(AND(J103/G103*100&gt;100.0000001,J103/G103*100&lt;100.015),100.01,IF(AND(J103/G103*100&lt;99.999999,J103/G103*100&gt;99.985),99.99,J103/G103*100)))</f>
        <v>101.11995215435421</v>
      </c>
      <c r="S103" s="94">
        <f>IF(ISERROR(J103/H103*100),0,J103/H103*100)</f>
        <v>100</v>
      </c>
      <c r="T103" s="102">
        <f>IF(ISERROR(H102/H103*100),0,H103/H102*100)</f>
        <v>100.94068053980112</v>
      </c>
      <c r="U103" s="102">
        <f>IF(ISERROR(J103/J102*100),0,J103/J102*100)</f>
        <v>100.94068053980112</v>
      </c>
      <c r="V103" s="34">
        <f>E103</f>
        <v>58</v>
      </c>
    </row>
    <row r="104" spans="1:22" x14ac:dyDescent="0.15">
      <c r="A104" s="14"/>
      <c r="B104" s="22"/>
      <c r="C104" s="19"/>
      <c r="D104" s="20"/>
      <c r="E104" s="37">
        <v>59</v>
      </c>
      <c r="F104" s="34" t="str">
        <f>$F$10</f>
        <v>元</v>
      </c>
      <c r="G104" s="54">
        <v>159910000</v>
      </c>
      <c r="H104" s="65">
        <v>157240450</v>
      </c>
      <c r="I104" s="65">
        <v>182</v>
      </c>
      <c r="J104" s="65">
        <v>157240450</v>
      </c>
      <c r="K104" s="46">
        <v>182</v>
      </c>
      <c r="L104" s="44">
        <v>0</v>
      </c>
      <c r="M104" s="44">
        <v>0</v>
      </c>
      <c r="N104" s="52">
        <v>0</v>
      </c>
      <c r="O104" s="59">
        <v>0</v>
      </c>
      <c r="P104" s="59">
        <f t="shared" si="16"/>
        <v>0</v>
      </c>
      <c r="Q104" s="59">
        <f t="shared" si="16"/>
        <v>0</v>
      </c>
      <c r="R104" s="94">
        <f>IF(AND(J104=0,G104=0),0,IF(AND(J104/G104*100&gt;100.0000001,J104/G104*100&lt;100.015),100.01,IF(AND(J104/G104*100&lt;99.999999,J104/G104*100&gt;99.985),99.99,J104/G104*100)))</f>
        <v>98.330592208117068</v>
      </c>
      <c r="S104" s="94">
        <f>IF(ISERROR(J104/H104*100),0,J104/H104*100)</f>
        <v>100</v>
      </c>
      <c r="T104" s="102">
        <f>IF(ISERROR(H103/H104*100),0,H104/H103*100)</f>
        <v>101.08623677923867</v>
      </c>
      <c r="U104" s="102">
        <f>IF(ISERROR(J104/J103*100),0,J104/J103*100)</f>
        <v>101.08623677923867</v>
      </c>
      <c r="V104" s="34">
        <f>E104</f>
        <v>59</v>
      </c>
    </row>
    <row r="105" spans="1:22" s="6" customFormat="1" x14ac:dyDescent="0.15">
      <c r="A105" s="15"/>
      <c r="B105" s="23"/>
      <c r="C105" s="19"/>
      <c r="D105" s="33"/>
      <c r="E105" s="38">
        <v>60</v>
      </c>
      <c r="F105" s="35">
        <f>$F$11</f>
        <v>2</v>
      </c>
      <c r="G105" s="55">
        <v>143648000</v>
      </c>
      <c r="H105" s="66">
        <v>145491000</v>
      </c>
      <c r="I105" s="66">
        <v>165</v>
      </c>
      <c r="J105" s="66">
        <v>145491000</v>
      </c>
      <c r="K105" s="47">
        <v>165</v>
      </c>
      <c r="L105" s="45">
        <v>0</v>
      </c>
      <c r="M105" s="45">
        <v>0</v>
      </c>
      <c r="N105" s="53">
        <v>0</v>
      </c>
      <c r="O105" s="64">
        <v>0</v>
      </c>
      <c r="P105" s="64">
        <f t="shared" si="16"/>
        <v>0</v>
      </c>
      <c r="Q105" s="64">
        <f t="shared" si="16"/>
        <v>0</v>
      </c>
      <c r="R105" s="95">
        <f>IF(AND(J105=0,G105=0),0,IF(AND(J105/G105*100&gt;100.0000001,J105/G105*100&lt;100.015),100.01,IF(AND(J105/G105*100&lt;99.999999,J105/G105*100&gt;99.985),99.99,J105/G105*100)))</f>
        <v>101.28299732679884</v>
      </c>
      <c r="S105" s="95">
        <f>IF(ISERROR(J105/H105*100),0,J105/H105*100)</f>
        <v>100</v>
      </c>
      <c r="T105" s="103">
        <f>IF(ISERROR(H105/H104*100),0,H105/H104*100)</f>
        <v>92.527717899560841</v>
      </c>
      <c r="U105" s="103">
        <f>IF(ISERROR(J105/J104*100),0,J105/J104*100)</f>
        <v>92.527717899560841</v>
      </c>
      <c r="V105" s="35">
        <f>E105</f>
        <v>60</v>
      </c>
    </row>
    <row r="106" spans="1:22" ht="9.75" customHeight="1" x14ac:dyDescent="0.15">
      <c r="A106" s="14"/>
      <c r="B106" s="22"/>
      <c r="C106" s="19"/>
      <c r="D106" s="20"/>
      <c r="E106" s="37"/>
      <c r="F106" s="34"/>
      <c r="G106" s="52"/>
      <c r="H106" s="59"/>
      <c r="I106" s="59"/>
      <c r="J106" s="59"/>
      <c r="K106" s="44"/>
      <c r="L106" s="44"/>
      <c r="M106" s="44"/>
      <c r="N106" s="52"/>
      <c r="O106" s="59"/>
      <c r="P106" s="59"/>
      <c r="Q106" s="59"/>
      <c r="R106" s="59"/>
      <c r="S106" s="59"/>
      <c r="T106" s="44"/>
      <c r="U106" s="52"/>
      <c r="V106" s="34"/>
    </row>
    <row r="107" spans="1:22" s="8" customFormat="1" ht="13.5" customHeight="1" x14ac:dyDescent="0.15">
      <c r="A107" s="14"/>
      <c r="B107" s="22"/>
      <c r="C107" s="19"/>
      <c r="D107" s="20"/>
      <c r="E107" s="37">
        <v>61</v>
      </c>
      <c r="F107" s="34">
        <f>$F$7</f>
        <v>28</v>
      </c>
      <c r="G107" s="54">
        <v>8594387000</v>
      </c>
      <c r="H107" s="65">
        <v>8724319963</v>
      </c>
      <c r="I107" s="65">
        <v>1858</v>
      </c>
      <c r="J107" s="65">
        <v>8724319963</v>
      </c>
      <c r="K107" s="46">
        <v>1858</v>
      </c>
      <c r="L107" s="46">
        <v>0</v>
      </c>
      <c r="M107" s="46">
        <v>0</v>
      </c>
      <c r="N107" s="65">
        <v>0</v>
      </c>
      <c r="O107" s="65">
        <v>0</v>
      </c>
      <c r="P107" s="59">
        <f t="shared" ref="P107:Q111" si="17">H107-J107-N107</f>
        <v>0</v>
      </c>
      <c r="Q107" s="59">
        <f t="shared" si="17"/>
        <v>0</v>
      </c>
      <c r="R107" s="94">
        <f>IF(AND(J107=0,G107=0),0,IF(AND(J107/G107*100&gt;100.0000001,J107/G107*100&lt;100.015),100.01,IF(AND(J107/G107*100&lt;99.999999,J107/G107*100&gt;99.985),99.99,J107/G107*100)))</f>
        <v>101.51183514309979</v>
      </c>
      <c r="S107" s="94">
        <f>IF(ISERROR(J107/H107*100),0,J107/H107*100)</f>
        <v>100</v>
      </c>
      <c r="T107" s="131">
        <v>98.986513094568224</v>
      </c>
      <c r="U107" s="131">
        <v>98.986513094568224</v>
      </c>
      <c r="V107" s="34">
        <f>E107</f>
        <v>61</v>
      </c>
    </row>
    <row r="108" spans="1:22" ht="13.5" customHeight="1" x14ac:dyDescent="0.15">
      <c r="A108" s="14"/>
      <c r="B108" s="22"/>
      <c r="C108" s="19"/>
      <c r="D108" s="20"/>
      <c r="E108" s="37">
        <v>62</v>
      </c>
      <c r="F108" s="34">
        <f>$F$8</f>
        <v>29</v>
      </c>
      <c r="G108" s="54">
        <v>8962977000</v>
      </c>
      <c r="H108" s="65">
        <v>9124444391</v>
      </c>
      <c r="I108" s="65">
        <v>1831</v>
      </c>
      <c r="J108" s="65">
        <v>9124444391</v>
      </c>
      <c r="K108" s="46">
        <v>1831</v>
      </c>
      <c r="L108" s="46">
        <v>0</v>
      </c>
      <c r="M108" s="46">
        <v>0</v>
      </c>
      <c r="N108" s="65">
        <v>0</v>
      </c>
      <c r="O108" s="65">
        <v>0</v>
      </c>
      <c r="P108" s="59">
        <f t="shared" si="17"/>
        <v>0</v>
      </c>
      <c r="Q108" s="59">
        <f t="shared" si="17"/>
        <v>0</v>
      </c>
      <c r="R108" s="94">
        <f>IF(AND(J108=0,G108=0),0,IF(AND(J108/G108*100&gt;100.0000001,J108/G108*100&lt;100.015),100.01,IF(AND(J108/G108*100&lt;99.999999,J108/G108*100&gt;99.985),99.99,J108/G108*100)))</f>
        <v>101.80149286336449</v>
      </c>
      <c r="S108" s="94">
        <f>IF(ISERROR(J108/H108*100),0,J108/H108*100)</f>
        <v>100</v>
      </c>
      <c r="T108" s="102">
        <f>IF(ISERROR(H107/H108*100),0,H108/H107*100)</f>
        <v>104.58631079209538</v>
      </c>
      <c r="U108" s="102">
        <f>IF(ISERROR(J108/J107*100),0,J108/J107*100)</f>
        <v>104.58631079209538</v>
      </c>
      <c r="V108" s="34">
        <f>E108</f>
        <v>62</v>
      </c>
    </row>
    <row r="109" spans="1:22" ht="13.5" customHeight="1" x14ac:dyDescent="0.15">
      <c r="A109" s="14"/>
      <c r="B109" s="22"/>
      <c r="C109" s="19" t="s">
        <v>24</v>
      </c>
      <c r="D109" s="20"/>
      <c r="E109" s="37">
        <v>63</v>
      </c>
      <c r="F109" s="34">
        <f>$F$9</f>
        <v>30</v>
      </c>
      <c r="G109" s="54">
        <v>9533072000</v>
      </c>
      <c r="H109" s="65">
        <v>9542226209</v>
      </c>
      <c r="I109" s="65">
        <v>1810</v>
      </c>
      <c r="J109" s="65">
        <v>9541679766</v>
      </c>
      <c r="K109" s="46">
        <v>1802</v>
      </c>
      <c r="L109" s="44">
        <v>0</v>
      </c>
      <c r="M109" s="44">
        <v>0</v>
      </c>
      <c r="N109" s="59">
        <v>0</v>
      </c>
      <c r="O109" s="59">
        <v>0</v>
      </c>
      <c r="P109" s="59">
        <f t="shared" si="17"/>
        <v>546443</v>
      </c>
      <c r="Q109" s="59">
        <f t="shared" si="17"/>
        <v>8</v>
      </c>
      <c r="R109" s="94">
        <f>IF(AND(J109=0,G109=0),0,IF(AND(J109/G109*100&gt;100.0000001,J109/G109*100&lt;100.015),100.01,IF(AND(J109/G109*100&lt;99.999999,J109/G109*100&gt;99.985),99.99,J109/G109*100)))</f>
        <v>100.09029372693294</v>
      </c>
      <c r="S109" s="94">
        <f>IF(ISERROR(J109/H109*100),0,J109/H109*100)</f>
        <v>99.994273422280799</v>
      </c>
      <c r="T109" s="102">
        <f>IF(ISERROR(H108/H109*100),0,H109/H108*100)</f>
        <v>104.57870967367704</v>
      </c>
      <c r="U109" s="102">
        <f>IF(ISERROR(J109/J108*100),0,J109/J108*100)</f>
        <v>104.57272089258984</v>
      </c>
      <c r="V109" s="34">
        <f>E109</f>
        <v>63</v>
      </c>
    </row>
    <row r="110" spans="1:22" ht="13.5" customHeight="1" x14ac:dyDescent="0.15">
      <c r="A110" s="14"/>
      <c r="B110" s="22"/>
      <c r="C110" s="19"/>
      <c r="D110" s="20"/>
      <c r="E110" s="37">
        <v>64</v>
      </c>
      <c r="F110" s="34" t="str">
        <f>$F$10</f>
        <v>元</v>
      </c>
      <c r="G110" s="54">
        <v>8903991000</v>
      </c>
      <c r="H110" s="65">
        <v>8985587381</v>
      </c>
      <c r="I110" s="65">
        <v>1722</v>
      </c>
      <c r="J110" s="65">
        <v>8985273309</v>
      </c>
      <c r="K110" s="46">
        <v>1719</v>
      </c>
      <c r="L110" s="44">
        <v>0</v>
      </c>
      <c r="M110" s="44">
        <v>0</v>
      </c>
      <c r="N110" s="59">
        <v>0</v>
      </c>
      <c r="O110" s="59">
        <v>0</v>
      </c>
      <c r="P110" s="59">
        <f t="shared" si="17"/>
        <v>314072</v>
      </c>
      <c r="Q110" s="59">
        <f t="shared" si="17"/>
        <v>3</v>
      </c>
      <c r="R110" s="94">
        <f>IF(AND(J110=0,G110=0),0,IF(AND(J110/G110*100&gt;100.0000001,J110/G110*100&lt;100.015),100.01,IF(AND(J110/G110*100&lt;99.999999,J110/G110*100&gt;99.985),99.99,J110/G110*100)))</f>
        <v>100.91287501301383</v>
      </c>
      <c r="S110" s="94">
        <f>IF(ISERROR(J110/H110*100),0,J110/H110*100)-0.01</f>
        <v>99.986504713752325</v>
      </c>
      <c r="T110" s="102">
        <f>IF(ISERROR(H109/H110*100),0,H110/H109*100)</f>
        <v>94.166572707373135</v>
      </c>
      <c r="U110" s="102">
        <f>IF(ISERROR(J110/J109*100),0,J110/J109*100)</f>
        <v>94.16867395840876</v>
      </c>
      <c r="V110" s="34">
        <f>E110</f>
        <v>64</v>
      </c>
    </row>
    <row r="111" spans="1:22" s="6" customFormat="1" ht="13.5" customHeight="1" x14ac:dyDescent="0.15">
      <c r="A111" s="15"/>
      <c r="B111" s="23"/>
      <c r="C111" s="19"/>
      <c r="D111" s="33"/>
      <c r="E111" s="38">
        <v>65</v>
      </c>
      <c r="F111" s="35">
        <f>$F$11</f>
        <v>2</v>
      </c>
      <c r="G111" s="55">
        <v>9203869000</v>
      </c>
      <c r="H111" s="66">
        <v>9245973052</v>
      </c>
      <c r="I111" s="66">
        <v>1723</v>
      </c>
      <c r="J111" s="66">
        <v>9245658980</v>
      </c>
      <c r="K111" s="47">
        <v>1720</v>
      </c>
      <c r="L111" s="45">
        <v>0</v>
      </c>
      <c r="M111" s="45">
        <v>0</v>
      </c>
      <c r="N111" s="64">
        <v>0</v>
      </c>
      <c r="O111" s="64">
        <v>0</v>
      </c>
      <c r="P111" s="64">
        <f t="shared" si="17"/>
        <v>314072</v>
      </c>
      <c r="Q111" s="64">
        <f t="shared" si="17"/>
        <v>3</v>
      </c>
      <c r="R111" s="95">
        <f>IF(AND(J111=0,G111=0),0,IF(AND(J111/G111*100&gt;100.0000001,J111/G111*100&lt;100.015),100.01,IF(AND(J111/G111*100&lt;99.999999,J111/G111*100&gt;99.985),99.99,J111/G111*100)))</f>
        <v>100.45404796613251</v>
      </c>
      <c r="S111" s="95">
        <f>IF(ISERROR(J111/H111*100),0,J111/H111*100)-0.01</f>
        <v>99.986603148222102</v>
      </c>
      <c r="T111" s="103">
        <f>IF(ISERROR(H111/H110*100),0,H111/H110*100)</f>
        <v>102.89781468878245</v>
      </c>
      <c r="U111" s="103">
        <f>IF(ISERROR(J111/J110*100),0,J111/J110*100)</f>
        <v>102.89791597924113</v>
      </c>
      <c r="V111" s="35">
        <f>E111</f>
        <v>65</v>
      </c>
    </row>
    <row r="112" spans="1:22" ht="13.5" customHeight="1" x14ac:dyDescent="0.15">
      <c r="A112" s="14"/>
      <c r="B112" s="22"/>
      <c r="C112" s="19"/>
      <c r="D112" s="20"/>
      <c r="E112" s="37"/>
      <c r="F112" s="34"/>
      <c r="G112" s="52"/>
      <c r="H112" s="59"/>
      <c r="I112" s="59"/>
      <c r="J112" s="59"/>
      <c r="K112" s="44"/>
      <c r="L112" s="44"/>
      <c r="M112" s="44"/>
      <c r="N112" s="59"/>
      <c r="O112" s="59"/>
      <c r="P112" s="59"/>
      <c r="Q112" s="59"/>
      <c r="R112" s="59"/>
      <c r="S112" s="59"/>
      <c r="T112" s="44"/>
      <c r="U112" s="52"/>
      <c r="V112" s="34"/>
    </row>
    <row r="113" spans="1:22" ht="13.5" customHeight="1" x14ac:dyDescent="0.15">
      <c r="A113" s="14"/>
      <c r="B113" s="22"/>
      <c r="C113" s="136" t="s">
        <v>49</v>
      </c>
      <c r="D113" s="20"/>
      <c r="E113" s="37">
        <v>66</v>
      </c>
      <c r="F113" s="34" t="s">
        <v>50</v>
      </c>
      <c r="G113" s="54">
        <v>335927000</v>
      </c>
      <c r="H113" s="65">
        <v>327763600</v>
      </c>
      <c r="I113" s="65">
        <v>7776</v>
      </c>
      <c r="J113" s="65">
        <v>327763600</v>
      </c>
      <c r="K113" s="46">
        <v>7776</v>
      </c>
      <c r="L113" s="46">
        <v>0</v>
      </c>
      <c r="M113" s="46">
        <v>0</v>
      </c>
      <c r="N113" s="65">
        <v>0</v>
      </c>
      <c r="O113" s="65">
        <v>0</v>
      </c>
      <c r="P113" s="59">
        <f>H113-J113-N113</f>
        <v>0</v>
      </c>
      <c r="Q113" s="59">
        <f>I113-K113-O113</f>
        <v>0</v>
      </c>
      <c r="R113" s="94">
        <f>IF(AND(J113=0,G113=0),0,IF(AND(J113/G113*100&gt;100.0000001,J113/G113*100&lt;100.015),100.01,IF(AND(J113/G113*100&lt;99.999999,J113/G113*100&gt;99.985),99.99,J113/G113*100)))</f>
        <v>97.569888696055983</v>
      </c>
      <c r="S113" s="94">
        <f>IF(ISERROR(J113/H113*100),0,J113/H113*100)</f>
        <v>100</v>
      </c>
      <c r="T113" s="107" t="s">
        <v>44</v>
      </c>
      <c r="U113" s="107" t="s">
        <v>44</v>
      </c>
      <c r="V113" s="34">
        <f>E113</f>
        <v>66</v>
      </c>
    </row>
    <row r="114" spans="1:22" s="130" customFormat="1" ht="13.5" customHeight="1" x14ac:dyDescent="0.15">
      <c r="A114" s="121"/>
      <c r="B114" s="122"/>
      <c r="C114" s="136"/>
      <c r="D114" s="123"/>
      <c r="E114" s="124">
        <v>67</v>
      </c>
      <c r="F114" s="125">
        <v>2</v>
      </c>
      <c r="G114" s="126">
        <v>655308000</v>
      </c>
      <c r="H114" s="127">
        <v>683062400</v>
      </c>
      <c r="I114" s="127">
        <v>15196</v>
      </c>
      <c r="J114" s="127">
        <v>683062400</v>
      </c>
      <c r="K114" s="128">
        <v>15196</v>
      </c>
      <c r="L114" s="128">
        <v>0</v>
      </c>
      <c r="M114" s="128">
        <v>0</v>
      </c>
      <c r="N114" s="127">
        <v>0</v>
      </c>
      <c r="O114" s="127">
        <v>0</v>
      </c>
      <c r="P114" s="129">
        <f>H114-J114-N114</f>
        <v>0</v>
      </c>
      <c r="Q114" s="129">
        <f>I114-K114-O114</f>
        <v>0</v>
      </c>
      <c r="R114" s="117">
        <f>IF(AND(J114=0,G114=0),0,IF(AND(J114/G114*100&gt;100.0000001,J114/G114*100&lt;100.015),100.01,IF(AND(J114/G114*100&lt;99.999999,J114/G114*100&gt;99.985),99.99,J114/G114*100)))</f>
        <v>104.23532140611742</v>
      </c>
      <c r="S114" s="117">
        <f>IF(ISERROR(J114/H114*100),0,J114/H114*100)</f>
        <v>100</v>
      </c>
      <c r="T114" s="118">
        <f>IF(ISERROR(H113/H114*100),0,H114/H113*100)</f>
        <v>208.40093286746909</v>
      </c>
      <c r="U114" s="118">
        <f>IF(ISERROR(J114/J113*100),0,J114/J113*100)</f>
        <v>208.40093286746909</v>
      </c>
      <c r="V114" s="125">
        <f>E114</f>
        <v>67</v>
      </c>
    </row>
    <row r="115" spans="1:22" ht="13.5" customHeight="1" x14ac:dyDescent="0.15">
      <c r="A115" s="14"/>
      <c r="B115" s="22"/>
      <c r="C115" s="19"/>
      <c r="D115" s="20"/>
      <c r="E115" s="37"/>
      <c r="F115" s="34"/>
      <c r="G115" s="54"/>
      <c r="H115" s="65"/>
      <c r="I115" s="65"/>
      <c r="J115" s="65"/>
      <c r="K115" s="46"/>
      <c r="L115" s="44"/>
      <c r="M115" s="46"/>
      <c r="N115" s="65"/>
      <c r="O115" s="65"/>
      <c r="P115" s="59"/>
      <c r="Q115" s="59"/>
      <c r="R115" s="94"/>
      <c r="S115" s="94"/>
      <c r="T115" s="102"/>
      <c r="U115" s="102"/>
      <c r="V115" s="34"/>
    </row>
    <row r="116" spans="1:22" ht="13.5" customHeight="1" x14ac:dyDescent="0.15">
      <c r="A116" s="14"/>
      <c r="B116" s="22"/>
      <c r="C116" s="136" t="s">
        <v>48</v>
      </c>
      <c r="D116" s="20"/>
      <c r="E116" s="37">
        <v>68</v>
      </c>
      <c r="F116" s="34" t="s">
        <v>50</v>
      </c>
      <c r="G116" s="46">
        <v>84079000</v>
      </c>
      <c r="H116" s="54">
        <v>87064400</v>
      </c>
      <c r="I116" s="46">
        <v>10945</v>
      </c>
      <c r="J116" s="54">
        <v>87064400</v>
      </c>
      <c r="K116" s="46">
        <v>10945</v>
      </c>
      <c r="L116" s="46">
        <v>0</v>
      </c>
      <c r="M116" s="46">
        <v>0</v>
      </c>
      <c r="N116" s="46">
        <v>0</v>
      </c>
      <c r="O116" s="46">
        <v>0</v>
      </c>
      <c r="P116" s="46">
        <f>H116-J116-N116</f>
        <v>0</v>
      </c>
      <c r="Q116" s="46">
        <f>I116-K116-O116</f>
        <v>0</v>
      </c>
      <c r="R116" s="94">
        <f>IF(AND(J116=0,G116=0),0,IF(AND(J116/G116*100&gt;100.0000001,J116/G116*100&lt;100.015),100.01,IF(AND(J116/G116*100&lt;99.999999,J116/G116*100&gt;99.985),99.99,J116/G116*100)))</f>
        <v>103.55070826246744</v>
      </c>
      <c r="S116" s="94">
        <f>IF(ISERROR(J116/H116*100),0,J116/H116*100)</f>
        <v>100</v>
      </c>
      <c r="T116" s="105" t="s">
        <v>44</v>
      </c>
      <c r="U116" s="105" t="s">
        <v>44</v>
      </c>
      <c r="V116" s="34">
        <f>E116</f>
        <v>68</v>
      </c>
    </row>
    <row r="117" spans="1:22" s="6" customFormat="1" ht="13.5" customHeight="1" x14ac:dyDescent="0.15">
      <c r="A117" s="15"/>
      <c r="B117" s="23"/>
      <c r="C117" s="136"/>
      <c r="D117" s="33"/>
      <c r="E117" s="38">
        <v>69</v>
      </c>
      <c r="F117" s="35">
        <v>2</v>
      </c>
      <c r="G117" s="47">
        <v>13310734000</v>
      </c>
      <c r="H117" s="55">
        <v>13330387700</v>
      </c>
      <c r="I117" s="47">
        <v>407063</v>
      </c>
      <c r="J117" s="55">
        <v>13325115141</v>
      </c>
      <c r="K117" s="47">
        <v>406925</v>
      </c>
      <c r="L117" s="82">
        <v>0</v>
      </c>
      <c r="M117" s="45">
        <v>0</v>
      </c>
      <c r="N117" s="47">
        <v>96627</v>
      </c>
      <c r="O117" s="47">
        <v>4</v>
      </c>
      <c r="P117" s="45">
        <f>H117-J117-N117</f>
        <v>5175932</v>
      </c>
      <c r="Q117" s="45">
        <f>I117-K117-O117</f>
        <v>134</v>
      </c>
      <c r="R117" s="95">
        <f>IF(AND(J117=0,G117=0),0,IF(AND(J117/G117*100&gt;100.0000001,J117/G117*100&lt;100.015),100.01,IF(AND(J117/G117*100&lt;99.999999,J117/G117*100&gt;99.985),99.99,J117/G117*100)))</f>
        <v>100.10804168275018</v>
      </c>
      <c r="S117" s="95">
        <f>IF(ISERROR(J117/H117*100),0,J117/H117*100)</f>
        <v>99.960447069367689</v>
      </c>
      <c r="T117" s="106" t="s">
        <v>22</v>
      </c>
      <c r="U117" s="106" t="s">
        <v>22</v>
      </c>
      <c r="V117" s="35">
        <f>E117</f>
        <v>69</v>
      </c>
    </row>
    <row r="118" spans="1:22" ht="9.75" customHeight="1" x14ac:dyDescent="0.15">
      <c r="A118" s="16"/>
      <c r="B118" s="24"/>
      <c r="C118" s="27"/>
      <c r="D118" s="18"/>
      <c r="E118" s="39"/>
      <c r="F118" s="36"/>
      <c r="G118" s="60"/>
      <c r="H118" s="69"/>
      <c r="I118" s="69"/>
      <c r="J118" s="69"/>
      <c r="K118" s="48"/>
      <c r="L118" s="75"/>
      <c r="M118" s="75"/>
      <c r="N118" s="57"/>
      <c r="O118" s="68"/>
      <c r="P118" s="68"/>
      <c r="Q118" s="68"/>
      <c r="R118" s="100"/>
      <c r="S118" s="100"/>
      <c r="T118" s="108"/>
      <c r="U118" s="108"/>
      <c r="V118" s="36"/>
    </row>
    <row r="119" spans="1:22" ht="9.75" customHeight="1" x14ac:dyDescent="0.15">
      <c r="B119" s="22"/>
      <c r="C119" s="19"/>
      <c r="D119" s="20"/>
      <c r="E119" s="20"/>
      <c r="F119" s="40"/>
      <c r="G119" s="49"/>
      <c r="H119" s="49"/>
      <c r="I119" s="49"/>
      <c r="J119" s="49"/>
      <c r="K119" s="49"/>
      <c r="L119" s="79"/>
      <c r="M119" s="79"/>
      <c r="N119" s="79"/>
      <c r="O119" s="79"/>
      <c r="P119" s="79"/>
      <c r="Q119" s="79"/>
      <c r="R119" s="101"/>
      <c r="S119" s="101"/>
      <c r="T119" s="109"/>
      <c r="U119" s="109"/>
      <c r="V119" s="40"/>
    </row>
    <row r="120" spans="1:22" ht="19.5" customHeight="1" x14ac:dyDescent="0.15">
      <c r="B120" s="20"/>
      <c r="C120" s="19"/>
      <c r="D120" s="20"/>
      <c r="E120" s="20"/>
      <c r="R120" s="96"/>
      <c r="S120" s="96"/>
      <c r="T120" s="96"/>
      <c r="U120" s="96"/>
    </row>
    <row r="121" spans="1:22" ht="13.5" customHeight="1" x14ac:dyDescent="0.15">
      <c r="A121" s="13"/>
      <c r="B121" s="21"/>
      <c r="C121" s="26"/>
      <c r="D121" s="17"/>
      <c r="E121" s="137" t="s">
        <v>42</v>
      </c>
      <c r="F121" s="134" t="s">
        <v>33</v>
      </c>
      <c r="G121" s="139" t="s">
        <v>46</v>
      </c>
      <c r="H121" s="141" t="s">
        <v>3</v>
      </c>
      <c r="I121" s="141"/>
      <c r="J121" s="141" t="s">
        <v>12</v>
      </c>
      <c r="K121" s="141"/>
      <c r="L121" s="78" t="s">
        <v>32</v>
      </c>
      <c r="M121" s="84" t="s">
        <v>4</v>
      </c>
      <c r="N121" s="141" t="s">
        <v>16</v>
      </c>
      <c r="O121" s="141"/>
      <c r="P121" s="141" t="s">
        <v>35</v>
      </c>
      <c r="Q121" s="141"/>
      <c r="R121" s="141" t="s">
        <v>37</v>
      </c>
      <c r="S121" s="141"/>
      <c r="T121" s="141" t="s">
        <v>38</v>
      </c>
      <c r="U121" s="141"/>
      <c r="V121" s="134" t="s">
        <v>42</v>
      </c>
    </row>
    <row r="122" spans="1:22" ht="13.5" customHeight="1" x14ac:dyDescent="0.15">
      <c r="A122" s="16"/>
      <c r="B122" s="18"/>
      <c r="C122" s="27"/>
      <c r="D122" s="18"/>
      <c r="E122" s="138"/>
      <c r="F122" s="135"/>
      <c r="G122" s="140"/>
      <c r="H122" s="42" t="s">
        <v>47</v>
      </c>
      <c r="I122" s="42" t="s">
        <v>11</v>
      </c>
      <c r="J122" s="42" t="s">
        <v>47</v>
      </c>
      <c r="K122" s="42" t="s">
        <v>11</v>
      </c>
      <c r="L122" s="42" t="s">
        <v>39</v>
      </c>
      <c r="M122" s="42" t="s">
        <v>40</v>
      </c>
      <c r="N122" s="42" t="s">
        <v>47</v>
      </c>
      <c r="O122" s="42" t="s">
        <v>11</v>
      </c>
      <c r="P122" s="42" t="s">
        <v>47</v>
      </c>
      <c r="Q122" s="42" t="s">
        <v>11</v>
      </c>
      <c r="R122" s="42" t="s">
        <v>41</v>
      </c>
      <c r="S122" s="42" t="s">
        <v>43</v>
      </c>
      <c r="T122" s="42" t="s">
        <v>34</v>
      </c>
      <c r="U122" s="42" t="s">
        <v>45</v>
      </c>
      <c r="V122" s="135"/>
    </row>
    <row r="123" spans="1:22" ht="13.5" customHeight="1" x14ac:dyDescent="0.15">
      <c r="A123" s="13"/>
      <c r="B123" s="22"/>
      <c r="C123" s="19"/>
      <c r="D123" s="20"/>
      <c r="E123" s="37"/>
      <c r="F123" s="34"/>
      <c r="G123" s="51" t="s">
        <v>0</v>
      </c>
      <c r="H123" s="63" t="s">
        <v>0</v>
      </c>
      <c r="I123" s="63" t="s">
        <v>6</v>
      </c>
      <c r="J123" s="63" t="s">
        <v>0</v>
      </c>
      <c r="K123" s="43" t="s">
        <v>1</v>
      </c>
      <c r="L123" s="43" t="s">
        <v>0</v>
      </c>
      <c r="M123" s="43" t="s">
        <v>1</v>
      </c>
      <c r="N123" s="63" t="s">
        <v>0</v>
      </c>
      <c r="O123" s="63" t="s">
        <v>1</v>
      </c>
      <c r="P123" s="63" t="s">
        <v>0</v>
      </c>
      <c r="Q123" s="63" t="s">
        <v>1</v>
      </c>
      <c r="R123" s="97" t="s">
        <v>5</v>
      </c>
      <c r="S123" s="97" t="s">
        <v>5</v>
      </c>
      <c r="T123" s="97" t="s">
        <v>5</v>
      </c>
      <c r="U123" s="97" t="s">
        <v>5</v>
      </c>
      <c r="V123" s="34"/>
    </row>
    <row r="124" spans="1:22" s="8" customFormat="1" ht="13.5" customHeight="1" x14ac:dyDescent="0.15">
      <c r="A124" s="14"/>
      <c r="B124" s="22"/>
      <c r="C124" s="19"/>
      <c r="D124" s="20"/>
      <c r="E124" s="37">
        <v>70</v>
      </c>
      <c r="F124" s="34">
        <f>$F$7</f>
        <v>28</v>
      </c>
      <c r="G124" s="46">
        <v>15346000</v>
      </c>
      <c r="H124" s="54">
        <v>15946000</v>
      </c>
      <c r="I124" s="46">
        <v>271</v>
      </c>
      <c r="J124" s="54">
        <v>15214000</v>
      </c>
      <c r="K124" s="46">
        <v>263</v>
      </c>
      <c r="L124" s="73">
        <v>0</v>
      </c>
      <c r="M124" s="44">
        <v>0</v>
      </c>
      <c r="N124" s="46">
        <v>132000</v>
      </c>
      <c r="O124" s="46">
        <v>1</v>
      </c>
      <c r="P124" s="44">
        <f t="shared" ref="P124:Q128" si="18">H124-J124-N124</f>
        <v>600000</v>
      </c>
      <c r="Q124" s="52">
        <f t="shared" si="18"/>
        <v>7</v>
      </c>
      <c r="R124" s="92">
        <f>IF(AND(J124=0,G124=0),0,IF(AND(J124/G124*100&gt;100.0000001,J124/G124*100&lt;100.015),100.01,IF(AND(J124/G124*100&lt;99.999999,J124/G124*100&gt;99.985),99.99,J124/G124*100)))</f>
        <v>99.139841000912284</v>
      </c>
      <c r="S124" s="92">
        <f>IF(ISERROR(J124/H124*100),0,J124/H124*100)</f>
        <v>95.409507086416653</v>
      </c>
      <c r="T124" s="102">
        <v>97.906906777839893</v>
      </c>
      <c r="U124" s="111">
        <v>96.187038079041045</v>
      </c>
      <c r="V124" s="34">
        <f>E124</f>
        <v>70</v>
      </c>
    </row>
    <row r="125" spans="1:22" ht="13.5" customHeight="1" x14ac:dyDescent="0.15">
      <c r="A125" s="14"/>
      <c r="B125" s="22"/>
      <c r="C125" s="19"/>
      <c r="D125" s="20"/>
      <c r="E125" s="37">
        <v>71</v>
      </c>
      <c r="F125" s="34">
        <f>$F$8</f>
        <v>29</v>
      </c>
      <c r="G125" s="54">
        <v>15273000</v>
      </c>
      <c r="H125" s="65">
        <v>15805700</v>
      </c>
      <c r="I125" s="46">
        <v>277</v>
      </c>
      <c r="J125" s="54">
        <v>14983500</v>
      </c>
      <c r="K125" s="46">
        <v>264</v>
      </c>
      <c r="L125" s="73">
        <v>0</v>
      </c>
      <c r="M125" s="44">
        <v>0</v>
      </c>
      <c r="N125" s="46">
        <v>243000</v>
      </c>
      <c r="O125" s="46">
        <v>4</v>
      </c>
      <c r="P125" s="44">
        <f t="shared" si="18"/>
        <v>579200</v>
      </c>
      <c r="Q125" s="52">
        <f t="shared" si="18"/>
        <v>9</v>
      </c>
      <c r="R125" s="94">
        <f>IF(AND(J125=0,G125=0),0,IF(AND(J125/G125*100&gt;100.0000001,J125/G125*100&lt;100.015),100.01,IF(AND(J125/G125*100&lt;99.999999,J125/G125*100&gt;99.985),99.99,J125/G125*100)))</f>
        <v>98.104498133961897</v>
      </c>
      <c r="S125" s="94">
        <f>IF(ISERROR(J125/H125*100),0,J125/H125*100)</f>
        <v>94.798079173968887</v>
      </c>
      <c r="T125" s="102">
        <f>IF(ISERROR(H124/H125*100),0,H125/H124*100)</f>
        <v>99.120155524896518</v>
      </c>
      <c r="U125" s="102">
        <f>IF(ISERROR(J125/J124*100),0,J125/J124*100)</f>
        <v>98.484948074142238</v>
      </c>
      <c r="V125" s="34">
        <f>E125</f>
        <v>71</v>
      </c>
    </row>
    <row r="126" spans="1:22" ht="13.5" customHeight="1" x14ac:dyDescent="0.15">
      <c r="A126" s="14"/>
      <c r="B126" s="22"/>
      <c r="C126" s="19" t="s">
        <v>31</v>
      </c>
      <c r="D126" s="20"/>
      <c r="E126" s="37">
        <v>72</v>
      </c>
      <c r="F126" s="34">
        <f>$F$9</f>
        <v>30</v>
      </c>
      <c r="G126" s="54">
        <v>13675000</v>
      </c>
      <c r="H126" s="65">
        <v>13903600</v>
      </c>
      <c r="I126" s="46">
        <v>267</v>
      </c>
      <c r="J126" s="54">
        <v>13474800</v>
      </c>
      <c r="K126" s="46">
        <v>260</v>
      </c>
      <c r="L126" s="73">
        <v>0</v>
      </c>
      <c r="M126" s="44">
        <v>0</v>
      </c>
      <c r="N126" s="46">
        <v>0</v>
      </c>
      <c r="O126" s="46">
        <v>0</v>
      </c>
      <c r="P126" s="44">
        <f t="shared" si="18"/>
        <v>428800</v>
      </c>
      <c r="Q126" s="52">
        <f t="shared" si="18"/>
        <v>7</v>
      </c>
      <c r="R126" s="94">
        <f>IF(AND(J126=0,G126=0),0,IF(AND(J126/G126*100&gt;100.0000001,J126/G126*100&lt;100.015),100.01,IF(AND(J126/G126*100&lt;99.999999,J126/G126*100&gt;99.985),99.99,J126/G126*100)))</f>
        <v>98.536014625228518</v>
      </c>
      <c r="S126" s="94">
        <f>IF(ISERROR(J126/H126*100),0,J126/H126*100)</f>
        <v>96.915906671653389</v>
      </c>
      <c r="T126" s="102">
        <f>IF(ISERROR(H125/H126*100),0,H126/H125*100)</f>
        <v>87.965733880815151</v>
      </c>
      <c r="U126" s="102">
        <f>IF(ISERROR(J126/J125*100),0,J126/J125*100)</f>
        <v>89.930924016418061</v>
      </c>
      <c r="V126" s="34">
        <f>E126</f>
        <v>72</v>
      </c>
    </row>
    <row r="127" spans="1:22" ht="13.5" customHeight="1" x14ac:dyDescent="0.15">
      <c r="A127" s="14"/>
      <c r="B127" s="22"/>
      <c r="C127" s="19"/>
      <c r="D127" s="20"/>
      <c r="E127" s="37">
        <v>73</v>
      </c>
      <c r="F127" s="34" t="str">
        <f>$F$10</f>
        <v>元</v>
      </c>
      <c r="G127" s="54">
        <v>10095000</v>
      </c>
      <c r="H127" s="65">
        <v>10579000</v>
      </c>
      <c r="I127" s="46">
        <v>192</v>
      </c>
      <c r="J127" s="54">
        <v>10037000</v>
      </c>
      <c r="K127" s="46">
        <v>184</v>
      </c>
      <c r="L127" s="73">
        <v>0</v>
      </c>
      <c r="M127" s="44">
        <v>0</v>
      </c>
      <c r="N127" s="54">
        <v>0</v>
      </c>
      <c r="O127" s="46">
        <v>0</v>
      </c>
      <c r="P127" s="44">
        <f t="shared" si="18"/>
        <v>542000</v>
      </c>
      <c r="Q127" s="52">
        <f t="shared" si="18"/>
        <v>8</v>
      </c>
      <c r="R127" s="94">
        <f>IF(AND(J127=0,G127=0),0,IF(AND(J127/G127*100&gt;100.0000001,J127/G127*100&lt;100.015),100.01,IF(AND(J127/G127*100&lt;99.999999,J127/G127*100&gt;99.985),99.99,J127/G127*100)))</f>
        <v>99.425458147597823</v>
      </c>
      <c r="S127" s="94">
        <f>IF(ISERROR(J127/H127*100),0,J127/H127*100)</f>
        <v>94.876642404764155</v>
      </c>
      <c r="T127" s="102">
        <f>IF(ISERROR(H126/H127*100),0,H127/H126*100)</f>
        <v>76.088207370752897</v>
      </c>
      <c r="U127" s="102">
        <f>IF(ISERROR(J127/J126*100),0,J127/J126*100)</f>
        <v>74.487190904503223</v>
      </c>
      <c r="V127" s="34">
        <f>E127</f>
        <v>73</v>
      </c>
    </row>
    <row r="128" spans="1:22" s="6" customFormat="1" ht="13.5" customHeight="1" x14ac:dyDescent="0.15">
      <c r="A128" s="15"/>
      <c r="B128" s="23"/>
      <c r="C128" s="19"/>
      <c r="D128" s="33"/>
      <c r="E128" s="38">
        <v>74</v>
      </c>
      <c r="F128" s="35">
        <f>$F$11</f>
        <v>2</v>
      </c>
      <c r="G128" s="55">
        <v>8266000</v>
      </c>
      <c r="H128" s="66">
        <v>9248000</v>
      </c>
      <c r="I128" s="47">
        <v>143</v>
      </c>
      <c r="J128" s="55">
        <v>8652800</v>
      </c>
      <c r="K128" s="47">
        <v>134</v>
      </c>
      <c r="L128" s="45">
        <v>0</v>
      </c>
      <c r="M128" s="45">
        <v>0</v>
      </c>
      <c r="N128" s="55">
        <v>124400</v>
      </c>
      <c r="O128" s="47">
        <v>4</v>
      </c>
      <c r="P128" s="45">
        <f t="shared" si="18"/>
        <v>470800</v>
      </c>
      <c r="Q128" s="53">
        <f t="shared" si="18"/>
        <v>5</v>
      </c>
      <c r="R128" s="95">
        <f>IF(AND(J128=0,G128=0),0,IF(AND(J128/G128*100&gt;100.0000001,J128/G128*100&lt;100.015),100.01,IF(AND(J128/G128*100&lt;99.999999,J128/G128*100&gt;99.985),99.99,J128/G128*100)))</f>
        <v>104.67940962980886</v>
      </c>
      <c r="S128" s="95">
        <f>IF(ISERROR(J128/H128*100),0,J128/H128*100)</f>
        <v>93.564013840830455</v>
      </c>
      <c r="T128" s="103">
        <f>IF(ISERROR(H128/H127*100),0,H128/H127*100)</f>
        <v>87.418470554872869</v>
      </c>
      <c r="U128" s="103">
        <f>IF(ISERROR(J128/J127*100),0,J128/J127*100)</f>
        <v>86.20902660157418</v>
      </c>
      <c r="V128" s="35">
        <f>E128</f>
        <v>74</v>
      </c>
    </row>
    <row r="129" spans="1:22" s="8" customFormat="1" ht="12" customHeight="1" x14ac:dyDescent="0.15">
      <c r="A129" s="14"/>
      <c r="B129" s="22"/>
      <c r="C129" s="19"/>
      <c r="D129" s="20"/>
      <c r="E129" s="37"/>
      <c r="F129" s="34"/>
      <c r="G129" s="52"/>
      <c r="H129" s="59"/>
      <c r="I129" s="59"/>
      <c r="J129" s="59"/>
      <c r="K129" s="44"/>
      <c r="L129" s="44"/>
      <c r="M129" s="44"/>
      <c r="N129" s="59"/>
      <c r="O129" s="44"/>
      <c r="P129" s="44"/>
      <c r="Q129" s="52"/>
      <c r="R129" s="59"/>
      <c r="S129" s="59"/>
      <c r="T129" s="44"/>
      <c r="U129" s="52"/>
      <c r="V129" s="34"/>
    </row>
    <row r="130" spans="1:22" ht="13.5" customHeight="1" x14ac:dyDescent="0.15">
      <c r="A130" s="14"/>
      <c r="B130" s="22"/>
      <c r="C130" s="19"/>
      <c r="D130" s="20"/>
      <c r="E130" s="37">
        <v>75</v>
      </c>
      <c r="F130" s="34">
        <f>$F$7</f>
        <v>28</v>
      </c>
      <c r="G130" s="54">
        <v>4214000</v>
      </c>
      <c r="H130" s="65">
        <v>4272200</v>
      </c>
      <c r="I130" s="65">
        <v>426</v>
      </c>
      <c r="J130" s="65">
        <v>4272200</v>
      </c>
      <c r="K130" s="46">
        <v>426</v>
      </c>
      <c r="L130" s="46">
        <v>0</v>
      </c>
      <c r="M130" s="46">
        <v>0</v>
      </c>
      <c r="N130" s="65">
        <v>0</v>
      </c>
      <c r="O130" s="46">
        <v>0</v>
      </c>
      <c r="P130" s="44">
        <f t="shared" ref="P130:Q134" si="19">H130-J130-N130</f>
        <v>0</v>
      </c>
      <c r="Q130" s="52">
        <f t="shared" si="19"/>
        <v>0</v>
      </c>
      <c r="R130" s="94">
        <f>IF(AND(J130=0,G130=0),0,IF(AND(J130/G130*100&gt;100.0000001,J130/G130*100&lt;100.015),100.01,IF(AND(J130/G130*100&lt;99.999999,J130/G130*100&gt;99.985),99.99,J130/G130*100)))</f>
        <v>101.38111058376839</v>
      </c>
      <c r="S130" s="94">
        <f>IF(ISERROR(J130/H130*100),0,J130/H130*100)</f>
        <v>100</v>
      </c>
      <c r="T130" s="102">
        <v>93.076252723311498</v>
      </c>
      <c r="U130" s="102">
        <v>93.076252723311541</v>
      </c>
      <c r="V130" s="34">
        <f>E130</f>
        <v>75</v>
      </c>
    </row>
    <row r="131" spans="1:22" ht="13.5" customHeight="1" x14ac:dyDescent="0.15">
      <c r="A131" s="14"/>
      <c r="B131" s="22"/>
      <c r="C131" s="19"/>
      <c r="D131" s="20"/>
      <c r="E131" s="37">
        <v>76</v>
      </c>
      <c r="F131" s="34">
        <f>$F$8</f>
        <v>29</v>
      </c>
      <c r="G131" s="54">
        <v>3830000</v>
      </c>
      <c r="H131" s="65">
        <v>3937900</v>
      </c>
      <c r="I131" s="65">
        <v>387</v>
      </c>
      <c r="J131" s="65">
        <v>3937900</v>
      </c>
      <c r="K131" s="46">
        <v>387</v>
      </c>
      <c r="L131" s="46">
        <v>0</v>
      </c>
      <c r="M131" s="46">
        <v>0</v>
      </c>
      <c r="N131" s="65">
        <v>0</v>
      </c>
      <c r="O131" s="46">
        <v>0</v>
      </c>
      <c r="P131" s="44">
        <f t="shared" si="19"/>
        <v>0</v>
      </c>
      <c r="Q131" s="52">
        <f t="shared" si="19"/>
        <v>0</v>
      </c>
      <c r="R131" s="94">
        <f>IF(AND(J131=0,G131=0),0,IF(AND(J131/G131*100&gt;100.0000001,J131/G131*100&lt;100.015),100.01,IF(AND(J131/G131*100&lt;99.999999,J131/G131*100&gt;99.985),99.99,J131/G131*100)))</f>
        <v>102.8172323759791</v>
      </c>
      <c r="S131" s="94">
        <f>IF(ISERROR(J131/H131*100),0,J131/H131*100)</f>
        <v>100</v>
      </c>
      <c r="T131" s="102">
        <f>IF(ISERROR(H130/H131*100),0,H131/H130*100)</f>
        <v>92.174991807499651</v>
      </c>
      <c r="U131" s="102">
        <f>IF(ISERROR(J131/J130*100),0,J131/J130*100)</f>
        <v>92.174991807499651</v>
      </c>
      <c r="V131" s="34">
        <f>E131</f>
        <v>76</v>
      </c>
    </row>
    <row r="132" spans="1:22" ht="13.5" customHeight="1" x14ac:dyDescent="0.15">
      <c r="A132" s="14"/>
      <c r="B132" s="22"/>
      <c r="C132" s="19" t="s">
        <v>15</v>
      </c>
      <c r="D132" s="20"/>
      <c r="E132" s="37">
        <v>77</v>
      </c>
      <c r="F132" s="34">
        <f>$F$9</f>
        <v>30</v>
      </c>
      <c r="G132" s="54">
        <v>1346000</v>
      </c>
      <c r="H132" s="65">
        <v>1445500</v>
      </c>
      <c r="I132" s="65">
        <v>102</v>
      </c>
      <c r="J132" s="65">
        <v>1445500</v>
      </c>
      <c r="K132" s="46">
        <v>102</v>
      </c>
      <c r="L132" s="44">
        <v>0</v>
      </c>
      <c r="M132" s="44">
        <v>0</v>
      </c>
      <c r="N132" s="59">
        <v>0</v>
      </c>
      <c r="O132" s="44">
        <v>0</v>
      </c>
      <c r="P132" s="44">
        <f t="shared" si="19"/>
        <v>0</v>
      </c>
      <c r="Q132" s="52">
        <f t="shared" si="19"/>
        <v>0</v>
      </c>
      <c r="R132" s="94">
        <f>IF(AND(J132=0,G132=0),0,IF(AND(J132/G132*100&gt;100.0000001,J132/G132*100&lt;100.015),100.01,IF(AND(J132/G132*100&lt;99.999999,J132/G132*100&gt;99.985),99.99,J132/G132*100)))</f>
        <v>107.39227340267459</v>
      </c>
      <c r="S132" s="94">
        <f>IF(ISERROR(J132/H132*100),0,J132/H132*100)</f>
        <v>100</v>
      </c>
      <c r="T132" s="102">
        <f>IF(ISERROR(H131/H132*100),0,H132/H131*100)</f>
        <v>36.707382107214507</v>
      </c>
      <c r="U132" s="102">
        <f>IF(ISERROR(J132/J131*100),0,J132/J131*100)</f>
        <v>36.707382107214507</v>
      </c>
      <c r="V132" s="34">
        <f>E132</f>
        <v>77</v>
      </c>
    </row>
    <row r="133" spans="1:22" ht="13.5" customHeight="1" x14ac:dyDescent="0.15">
      <c r="A133" s="14"/>
      <c r="B133" s="22"/>
      <c r="C133" s="19"/>
      <c r="D133" s="20"/>
      <c r="E133" s="37">
        <v>78</v>
      </c>
      <c r="F133" s="34" t="str">
        <f>$F$10</f>
        <v>元</v>
      </c>
      <c r="G133" s="54">
        <v>1506000</v>
      </c>
      <c r="H133" s="65">
        <v>1464800</v>
      </c>
      <c r="I133" s="65">
        <v>105</v>
      </c>
      <c r="J133" s="65">
        <v>1464800</v>
      </c>
      <c r="K133" s="46">
        <v>105</v>
      </c>
      <c r="L133" s="44">
        <v>0</v>
      </c>
      <c r="M133" s="44">
        <v>0</v>
      </c>
      <c r="N133" s="59">
        <v>0</v>
      </c>
      <c r="O133" s="44">
        <v>0</v>
      </c>
      <c r="P133" s="44">
        <f t="shared" si="19"/>
        <v>0</v>
      </c>
      <c r="Q133" s="52">
        <f t="shared" si="19"/>
        <v>0</v>
      </c>
      <c r="R133" s="94">
        <f>IF(AND(J133=0,G133=0),0,IF(AND(J133/G133*100&gt;100.0000001,J133/G133*100&lt;100.015),100.01,IF(AND(J133/G133*100&lt;99.999999,J133/G133*100&gt;99.985),99.99,J133/G133*100)))</f>
        <v>97.264276228419661</v>
      </c>
      <c r="S133" s="94">
        <f>IF(ISERROR(J133/H133*100),0,J133/H133*100)</f>
        <v>100</v>
      </c>
      <c r="T133" s="102">
        <f>IF(ISERROR(H132/H133*100),0,H133/H132*100)</f>
        <v>101.33517813905225</v>
      </c>
      <c r="U133" s="102">
        <f>IF(ISERROR(J133/J132*100),0,J133/J132*100)</f>
        <v>101.33517813905225</v>
      </c>
      <c r="V133" s="34">
        <f>E133</f>
        <v>78</v>
      </c>
    </row>
    <row r="134" spans="1:22" s="6" customFormat="1" ht="13.5" customHeight="1" x14ac:dyDescent="0.15">
      <c r="A134" s="15"/>
      <c r="B134" s="23"/>
      <c r="C134" s="19"/>
      <c r="D134" s="33"/>
      <c r="E134" s="38">
        <v>79</v>
      </c>
      <c r="F134" s="35">
        <f>$F$11</f>
        <v>2</v>
      </c>
      <c r="G134" s="55">
        <v>1102000</v>
      </c>
      <c r="H134" s="66">
        <v>1118700</v>
      </c>
      <c r="I134" s="66">
        <v>78</v>
      </c>
      <c r="J134" s="66">
        <v>1118700</v>
      </c>
      <c r="K134" s="47">
        <v>78</v>
      </c>
      <c r="L134" s="45">
        <v>0</v>
      </c>
      <c r="M134" s="45">
        <v>0</v>
      </c>
      <c r="N134" s="64">
        <v>0</v>
      </c>
      <c r="O134" s="64">
        <v>0</v>
      </c>
      <c r="P134" s="45">
        <f t="shared" si="19"/>
        <v>0</v>
      </c>
      <c r="Q134" s="53">
        <f t="shared" si="19"/>
        <v>0</v>
      </c>
      <c r="R134" s="95">
        <f>IF(AND(J134=0,G134=0),0,IF(AND(J134/G134*100&gt;100.0000001,J134/G134*100&lt;100.015),100.01,IF(AND(J134/G134*100&lt;99.999999,J134/G134*100&gt;99.985),99.99,J134/G134*100)))</f>
        <v>101.51542649727767</v>
      </c>
      <c r="S134" s="95">
        <f>IF(ISERROR(J134/H134*100),0,J134/H134*100)</f>
        <v>100</v>
      </c>
      <c r="T134" s="103">
        <f>IF(ISERROR(H134/H133*100),0,H134/H133*100)</f>
        <v>76.372200983069362</v>
      </c>
      <c r="U134" s="103">
        <f>IF(ISERROR(J134/J133*100),0,J134/J133*100)</f>
        <v>76.372200983069362</v>
      </c>
      <c r="V134" s="35">
        <f>E134</f>
        <v>79</v>
      </c>
    </row>
    <row r="135" spans="1:22" ht="13.5" customHeight="1" x14ac:dyDescent="0.15">
      <c r="A135" s="14"/>
      <c r="B135" s="22"/>
      <c r="C135" s="19"/>
      <c r="D135" s="20"/>
      <c r="E135" s="37"/>
      <c r="F135" s="37"/>
      <c r="G135" s="44"/>
      <c r="H135" s="59"/>
      <c r="I135" s="59"/>
      <c r="J135" s="59"/>
      <c r="K135" s="44"/>
      <c r="L135" s="44"/>
      <c r="M135" s="44"/>
      <c r="N135" s="59"/>
      <c r="O135" s="59"/>
      <c r="P135" s="59"/>
      <c r="Q135" s="59"/>
      <c r="R135" s="59"/>
      <c r="S135" s="59"/>
      <c r="T135" s="59"/>
      <c r="U135" s="59"/>
      <c r="V135" s="34"/>
    </row>
    <row r="136" spans="1:22" ht="13.5" customHeight="1" x14ac:dyDescent="0.15">
      <c r="A136" s="14"/>
      <c r="B136" s="22"/>
      <c r="C136" s="19"/>
      <c r="D136" s="20"/>
      <c r="E136" s="37">
        <v>80</v>
      </c>
      <c r="F136" s="34">
        <f>$F$7</f>
        <v>28</v>
      </c>
      <c r="G136" s="54">
        <v>189900000</v>
      </c>
      <c r="H136" s="65">
        <v>199132061</v>
      </c>
      <c r="I136" s="65">
        <v>214</v>
      </c>
      <c r="J136" s="65">
        <v>199132061</v>
      </c>
      <c r="K136" s="46">
        <v>214</v>
      </c>
      <c r="L136" s="46">
        <v>0</v>
      </c>
      <c r="M136" s="46">
        <v>0</v>
      </c>
      <c r="N136" s="65">
        <v>0</v>
      </c>
      <c r="O136" s="65">
        <v>0</v>
      </c>
      <c r="P136" s="59">
        <f t="shared" ref="P136:Q140" si="20">H136-J136-N136</f>
        <v>0</v>
      </c>
      <c r="Q136" s="59">
        <f t="shared" si="20"/>
        <v>0</v>
      </c>
      <c r="R136" s="94">
        <f>IF(AND(J136=0,G136=0),0,IF(AND(J136/G136*100&gt;100.0000001,J136/G136*100&lt;100.015),100.01,IF(AND(J136/G136*100&lt;99.999999,J136/G136*100&gt;99.985),99.99,J136/G136*100)))</f>
        <v>104.86153817798842</v>
      </c>
      <c r="S136" s="94">
        <f>IF(ISERROR(J136/H136*100),0,J136/H136*100)</f>
        <v>100</v>
      </c>
      <c r="T136" s="102">
        <v>78.415414109591097</v>
      </c>
      <c r="U136" s="102">
        <v>78.433093789466994</v>
      </c>
      <c r="V136" s="34">
        <f>E136</f>
        <v>80</v>
      </c>
    </row>
    <row r="137" spans="1:22" ht="13.5" customHeight="1" x14ac:dyDescent="0.15">
      <c r="A137" s="14"/>
      <c r="B137" s="22"/>
      <c r="C137" s="19"/>
      <c r="D137" s="20"/>
      <c r="E137" s="37">
        <v>81</v>
      </c>
      <c r="F137" s="34">
        <f>$F$8</f>
        <v>29</v>
      </c>
      <c r="G137" s="54">
        <v>197047000</v>
      </c>
      <c r="H137" s="65">
        <v>206511294</v>
      </c>
      <c r="I137" s="65">
        <v>214</v>
      </c>
      <c r="J137" s="65">
        <v>206511294</v>
      </c>
      <c r="K137" s="46">
        <v>214</v>
      </c>
      <c r="L137" s="46">
        <v>0</v>
      </c>
      <c r="M137" s="46">
        <v>0</v>
      </c>
      <c r="N137" s="65">
        <v>0</v>
      </c>
      <c r="O137" s="65">
        <v>0</v>
      </c>
      <c r="P137" s="59">
        <f t="shared" si="20"/>
        <v>0</v>
      </c>
      <c r="Q137" s="59">
        <f t="shared" si="20"/>
        <v>0</v>
      </c>
      <c r="R137" s="94">
        <f>IF(AND(J137=0,G137=0),0,IF(AND(J137/G137*100&gt;100.0000001,J137/G137*100&lt;100.015),100.01,IF(AND(J137/G137*100&lt;99.999999,J137/G137*100&gt;99.985),99.99,J137/G137*100)))</f>
        <v>104.80306424355609</v>
      </c>
      <c r="S137" s="94">
        <f>IF(ISERROR(J137/H137*100),0,J137/H137*100)</f>
        <v>100</v>
      </c>
      <c r="T137" s="102">
        <f>IF(ISERROR(H136/H137*100),0,H137/H136*100)</f>
        <v>103.70569809951398</v>
      </c>
      <c r="U137" s="102">
        <f>IF(ISERROR(J137/J136*100),0,J137/J136*100)</f>
        <v>103.70569809951398</v>
      </c>
      <c r="V137" s="34">
        <f>E137</f>
        <v>81</v>
      </c>
    </row>
    <row r="138" spans="1:22" ht="13.5" customHeight="1" x14ac:dyDescent="0.15">
      <c r="A138" s="14"/>
      <c r="B138" s="22"/>
      <c r="C138" s="19" t="s">
        <v>13</v>
      </c>
      <c r="D138" s="20"/>
      <c r="E138" s="37">
        <v>82</v>
      </c>
      <c r="F138" s="34">
        <f>$F$9</f>
        <v>30</v>
      </c>
      <c r="G138" s="54">
        <v>181732000</v>
      </c>
      <c r="H138" s="65">
        <v>180662806</v>
      </c>
      <c r="I138" s="65">
        <v>209</v>
      </c>
      <c r="J138" s="65">
        <v>180662806</v>
      </c>
      <c r="K138" s="46">
        <v>209</v>
      </c>
      <c r="L138" s="44">
        <v>0</v>
      </c>
      <c r="M138" s="44">
        <v>0</v>
      </c>
      <c r="N138" s="65">
        <v>0</v>
      </c>
      <c r="O138" s="65">
        <v>0</v>
      </c>
      <c r="P138" s="59">
        <f t="shared" si="20"/>
        <v>0</v>
      </c>
      <c r="Q138" s="59">
        <f t="shared" si="20"/>
        <v>0</v>
      </c>
      <c r="R138" s="94">
        <f>IF(AND(J138=0,G138=0),0,IF(AND(J138/G138*100&gt;100.0000001,J138/G138*100&lt;100.015),100.01,IF(AND(J138/G138*100&lt;99.999999,J138/G138*100&gt;99.985),99.99,J138/G138*100)))</f>
        <v>99.411664428939318</v>
      </c>
      <c r="S138" s="94">
        <f>IF(ISERROR(J138/H138*100),0,J138/H138*100)</f>
        <v>100</v>
      </c>
      <c r="T138" s="102">
        <f>IF(ISERROR(H137/H138*100),0,H138/H137*100)</f>
        <v>87.483256968986893</v>
      </c>
      <c r="U138" s="102">
        <f>IF(ISERROR(J138/J137*100),0,J138/J137*100)</f>
        <v>87.483256968986893</v>
      </c>
      <c r="V138" s="34">
        <f>E138</f>
        <v>82</v>
      </c>
    </row>
    <row r="139" spans="1:22" ht="13.5" customHeight="1" x14ac:dyDescent="0.15">
      <c r="A139" s="14"/>
      <c r="B139" s="22"/>
      <c r="C139" s="19"/>
      <c r="D139" s="20"/>
      <c r="E139" s="37">
        <v>83</v>
      </c>
      <c r="F139" s="34" t="str">
        <f>$F$10</f>
        <v>元</v>
      </c>
      <c r="G139" s="54">
        <v>212222000</v>
      </c>
      <c r="H139" s="65">
        <v>233327031</v>
      </c>
      <c r="I139" s="65">
        <v>202</v>
      </c>
      <c r="J139" s="65">
        <v>233327031</v>
      </c>
      <c r="K139" s="46">
        <v>202</v>
      </c>
      <c r="L139" s="44">
        <v>0</v>
      </c>
      <c r="M139" s="44">
        <v>0</v>
      </c>
      <c r="N139" s="65">
        <v>0</v>
      </c>
      <c r="O139" s="65">
        <v>0</v>
      </c>
      <c r="P139" s="59">
        <f t="shared" si="20"/>
        <v>0</v>
      </c>
      <c r="Q139" s="59">
        <f t="shared" si="20"/>
        <v>0</v>
      </c>
      <c r="R139" s="94">
        <f>IF(AND(J139=0,G139=0),0,IF(AND(J139/G139*100&gt;100.0000001,J139/G139*100&lt;100.015),100.01,IF(AND(J139/G139*100&lt;99.999999,J139/G139*100&gt;99.985),99.99,J139/G139*100)))</f>
        <v>109.94478941862766</v>
      </c>
      <c r="S139" s="94">
        <f>IF(ISERROR(J139/H139*100),0,J139/H139*100)</f>
        <v>100</v>
      </c>
      <c r="T139" s="102">
        <f>IF(ISERROR(H138/H139*100),0,H139/H138*100)</f>
        <v>129.15056295538773</v>
      </c>
      <c r="U139" s="102">
        <f>IF(ISERROR(J139/J138*100),0,J139/J138*100)</f>
        <v>129.15056295538773</v>
      </c>
      <c r="V139" s="34">
        <f>E139</f>
        <v>83</v>
      </c>
    </row>
    <row r="140" spans="1:22" s="6" customFormat="1" ht="13.5" customHeight="1" x14ac:dyDescent="0.15">
      <c r="A140" s="15"/>
      <c r="B140" s="23"/>
      <c r="C140" s="19"/>
      <c r="D140" s="33"/>
      <c r="E140" s="38">
        <v>84</v>
      </c>
      <c r="F140" s="35">
        <f>$F$11</f>
        <v>2</v>
      </c>
      <c r="G140" s="55">
        <v>221992000</v>
      </c>
      <c r="H140" s="66">
        <v>229656037</v>
      </c>
      <c r="I140" s="66">
        <v>195</v>
      </c>
      <c r="J140" s="66">
        <v>229656037</v>
      </c>
      <c r="K140" s="47">
        <v>195</v>
      </c>
      <c r="L140" s="45">
        <v>0</v>
      </c>
      <c r="M140" s="45">
        <v>0</v>
      </c>
      <c r="N140" s="66">
        <v>0</v>
      </c>
      <c r="O140" s="66">
        <v>0</v>
      </c>
      <c r="P140" s="64">
        <f t="shared" si="20"/>
        <v>0</v>
      </c>
      <c r="Q140" s="64">
        <f t="shared" si="20"/>
        <v>0</v>
      </c>
      <c r="R140" s="95">
        <f>IF(AND(J140=0,G140=0),0,IF(AND(J140/G140*100&gt;100.0000001,J140/G140*100&lt;100.015),100.01,IF(AND(J140/G140*100&lt;99.999999,J140/G140*100&gt;99.985),99.99,J140/G140*100)))</f>
        <v>103.45239332948934</v>
      </c>
      <c r="S140" s="95">
        <f>IF(ISERROR(J140/H140*100),0,J140/H140*100)</f>
        <v>100</v>
      </c>
      <c r="T140" s="103">
        <f>IF(ISERROR(H140/H139*100),0,H140/H139*100)</f>
        <v>98.426674361617358</v>
      </c>
      <c r="U140" s="103">
        <f>IF(ISERROR(J140/J139*100),0,J140/J139*100)</f>
        <v>98.426674361617358</v>
      </c>
      <c r="V140" s="35">
        <f>E140</f>
        <v>84</v>
      </c>
    </row>
    <row r="141" spans="1:22" s="6" customFormat="1" ht="13.5" customHeight="1" x14ac:dyDescent="0.15">
      <c r="A141" s="15"/>
      <c r="B141" s="23"/>
      <c r="C141" s="19"/>
      <c r="D141" s="33"/>
      <c r="E141" s="38"/>
      <c r="F141" s="35"/>
      <c r="G141" s="55"/>
      <c r="H141" s="66"/>
      <c r="I141" s="66"/>
      <c r="J141" s="66"/>
      <c r="K141" s="47"/>
      <c r="L141" s="45"/>
      <c r="M141" s="45"/>
      <c r="N141" s="66"/>
      <c r="O141" s="66"/>
      <c r="P141" s="64"/>
      <c r="Q141" s="64"/>
      <c r="R141" s="95"/>
      <c r="S141" s="95"/>
      <c r="T141" s="110"/>
      <c r="U141" s="110"/>
      <c r="V141" s="35"/>
    </row>
    <row r="142" spans="1:22" s="6" customFormat="1" ht="13.5" customHeight="1" x14ac:dyDescent="0.15">
      <c r="A142" s="15"/>
      <c r="B142" s="23"/>
      <c r="C142" s="19"/>
      <c r="D142" s="33"/>
      <c r="E142" s="37">
        <v>85</v>
      </c>
      <c r="F142" s="34">
        <v>28</v>
      </c>
      <c r="G142" s="54">
        <v>332000</v>
      </c>
      <c r="H142" s="65">
        <v>2934225</v>
      </c>
      <c r="I142" s="65">
        <v>9</v>
      </c>
      <c r="J142" s="65">
        <v>340000</v>
      </c>
      <c r="K142" s="46">
        <v>0</v>
      </c>
      <c r="L142" s="46">
        <v>0</v>
      </c>
      <c r="M142" s="46">
        <v>0</v>
      </c>
      <c r="N142" s="65">
        <v>0</v>
      </c>
      <c r="O142" s="65">
        <v>0</v>
      </c>
      <c r="P142" s="59">
        <f t="shared" ref="P142:Q146" si="21">H142-J142-N142</f>
        <v>2594225</v>
      </c>
      <c r="Q142" s="59">
        <f t="shared" si="21"/>
        <v>9</v>
      </c>
      <c r="R142" s="94">
        <f>IF(AND(J142=0,G142=0),0,IF(AND(J142/G142*100&gt;100.0000001,J142/G142*100&lt;100.015),100.01,IF(AND(J142/G142*100&lt;99.999999,J142/G142*100&gt;99.985),99.99,J142/G142*100)))</f>
        <v>102.40963855421687</v>
      </c>
      <c r="S142" s="94">
        <f>IF(ISERROR(J142/H142*100),0,J142/H142*100)</f>
        <v>11.587386788675033</v>
      </c>
      <c r="T142" s="107">
        <v>89.048456368995303</v>
      </c>
      <c r="U142" s="107">
        <v>94.218581566965852</v>
      </c>
      <c r="V142" s="35">
        <f>E142</f>
        <v>85</v>
      </c>
    </row>
    <row r="143" spans="1:22" s="6" customFormat="1" ht="13.5" customHeight="1" x14ac:dyDescent="0.15">
      <c r="A143" s="15"/>
      <c r="B143" s="23"/>
      <c r="C143" s="133" t="s">
        <v>14</v>
      </c>
      <c r="D143" s="33"/>
      <c r="E143" s="37">
        <v>86</v>
      </c>
      <c r="F143" s="34">
        <v>29</v>
      </c>
      <c r="G143" s="54">
        <v>382000</v>
      </c>
      <c r="H143" s="65">
        <v>2594225</v>
      </c>
      <c r="I143" s="65">
        <v>9</v>
      </c>
      <c r="J143" s="65">
        <v>358700</v>
      </c>
      <c r="K143" s="46">
        <v>0</v>
      </c>
      <c r="L143" s="46">
        <v>0</v>
      </c>
      <c r="M143" s="46">
        <v>0</v>
      </c>
      <c r="N143" s="65">
        <v>0</v>
      </c>
      <c r="O143" s="65">
        <v>0</v>
      </c>
      <c r="P143" s="59">
        <f t="shared" si="21"/>
        <v>2235525</v>
      </c>
      <c r="Q143" s="59">
        <f t="shared" si="21"/>
        <v>9</v>
      </c>
      <c r="R143" s="94">
        <f>IF(AND(J143=0,G143=0),0,IF(AND(J143/G143*100&gt;100.0000001,J143/G143*100&lt;100.015),100.01,IF(AND(J143/G143*100&lt;99.999999,J143/G143*100&gt;99.985),99.99,J143/G143*100)))</f>
        <v>93.900523560209422</v>
      </c>
      <c r="S143" s="94">
        <f>IF(ISERROR(J143/H143*100),0,J143/H143*100)</f>
        <v>13.826865441509506</v>
      </c>
      <c r="T143" s="102">
        <f>IF(ISERROR(H142/H143*100),0,H143/H142*100)</f>
        <v>88.412613211324967</v>
      </c>
      <c r="U143" s="102">
        <f>IF(ISERROR(J143/J142*100),0,J143/J142*100)</f>
        <v>105.5</v>
      </c>
      <c r="V143" s="35">
        <f>E143</f>
        <v>86</v>
      </c>
    </row>
    <row r="144" spans="1:22" s="6" customFormat="1" ht="13.5" customHeight="1" x14ac:dyDescent="0.15">
      <c r="A144" s="15"/>
      <c r="B144" s="23"/>
      <c r="C144" s="133"/>
      <c r="D144" s="33"/>
      <c r="E144" s="37">
        <v>87</v>
      </c>
      <c r="F144" s="34">
        <v>30</v>
      </c>
      <c r="G144" s="54">
        <v>283000</v>
      </c>
      <c r="H144" s="65">
        <v>2235525</v>
      </c>
      <c r="I144" s="65">
        <v>9</v>
      </c>
      <c r="J144" s="65">
        <v>408000</v>
      </c>
      <c r="K144" s="46">
        <v>0</v>
      </c>
      <c r="L144" s="44">
        <v>0</v>
      </c>
      <c r="M144" s="44">
        <v>0</v>
      </c>
      <c r="N144" s="65">
        <v>0</v>
      </c>
      <c r="O144" s="65">
        <v>0</v>
      </c>
      <c r="P144" s="59">
        <f t="shared" si="21"/>
        <v>1827525</v>
      </c>
      <c r="Q144" s="59">
        <f t="shared" si="21"/>
        <v>9</v>
      </c>
      <c r="R144" s="94">
        <f>IF(AND(J144=0,G144=0),0,IF(AND(J144/G144*100&gt;100.0000001,J144/G144*100&lt;100.015),100.01,IF(AND(J144/G144*100&lt;99.999999,J144/G144*100&gt;99.985),99.99,J144/G144*100)))</f>
        <v>144.1696113074205</v>
      </c>
      <c r="S144" s="94">
        <f>IF(ISERROR(J144/H144*100),0,J144/H144*100)</f>
        <v>18.250746468950247</v>
      </c>
      <c r="T144" s="102">
        <f>IF(ISERROR(H143/H144*100),0,H144/H143*100)</f>
        <v>86.173134558490489</v>
      </c>
      <c r="U144" s="102">
        <f>IF(ISERROR(J144/J143*100),0,J144/J143*100)</f>
        <v>113.74407582938389</v>
      </c>
      <c r="V144" s="35">
        <f>E144</f>
        <v>87</v>
      </c>
    </row>
    <row r="145" spans="1:22" s="6" customFormat="1" ht="13.5" customHeight="1" x14ac:dyDescent="0.15">
      <c r="A145" s="15"/>
      <c r="B145" s="23"/>
      <c r="C145" s="133"/>
      <c r="D145" s="33"/>
      <c r="E145" s="37">
        <v>88</v>
      </c>
      <c r="F145" s="34" t="s">
        <v>51</v>
      </c>
      <c r="G145" s="54">
        <v>384000</v>
      </c>
      <c r="H145" s="65">
        <v>1827525</v>
      </c>
      <c r="I145" s="65">
        <v>9</v>
      </c>
      <c r="J145" s="65">
        <v>416000</v>
      </c>
      <c r="K145" s="46">
        <v>0</v>
      </c>
      <c r="L145" s="44">
        <v>0</v>
      </c>
      <c r="M145" s="44">
        <v>0</v>
      </c>
      <c r="N145" s="65">
        <v>0</v>
      </c>
      <c r="O145" s="65">
        <v>0</v>
      </c>
      <c r="P145" s="59">
        <f t="shared" si="21"/>
        <v>1411525</v>
      </c>
      <c r="Q145" s="59">
        <f t="shared" si="21"/>
        <v>9</v>
      </c>
      <c r="R145" s="94">
        <f>IF(AND(J145=0,G145=0),0,IF(AND(J145/G145*100&gt;100.0000001,J145/G145*100&lt;100.015),100.01,IF(AND(J145/G145*100&lt;99.999999,J145/G145*100&gt;99.985),99.99,J145/G145*100)))</f>
        <v>108.33333333333333</v>
      </c>
      <c r="S145" s="94">
        <f>IF(ISERROR(J145/H145*100),0,J145/H145*100)</f>
        <v>22.763026497585532</v>
      </c>
      <c r="T145" s="102">
        <f>IF(ISERROR(H144/H145*100),0,H145/H144*100)</f>
        <v>81.749253531049746</v>
      </c>
      <c r="U145" s="102">
        <f>IF(ISERROR(J145/J144*100),0,J145/J144*100)</f>
        <v>101.96078431372548</v>
      </c>
      <c r="V145" s="35">
        <f>E145</f>
        <v>88</v>
      </c>
    </row>
    <row r="146" spans="1:22" s="6" customFormat="1" ht="13.5" customHeight="1" x14ac:dyDescent="0.15">
      <c r="A146" s="15"/>
      <c r="B146" s="23"/>
      <c r="C146" s="19"/>
      <c r="D146" s="33"/>
      <c r="E146" s="38">
        <v>89</v>
      </c>
      <c r="F146" s="35">
        <v>2</v>
      </c>
      <c r="G146" s="55">
        <v>284000</v>
      </c>
      <c r="H146" s="66">
        <v>1411525</v>
      </c>
      <c r="I146" s="66">
        <v>9</v>
      </c>
      <c r="J146" s="66">
        <v>370000</v>
      </c>
      <c r="K146" s="47">
        <v>0</v>
      </c>
      <c r="L146" s="45">
        <v>0</v>
      </c>
      <c r="M146" s="45">
        <v>0</v>
      </c>
      <c r="N146" s="66">
        <v>0</v>
      </c>
      <c r="O146" s="66">
        <v>0</v>
      </c>
      <c r="P146" s="64">
        <f t="shared" si="21"/>
        <v>1041525</v>
      </c>
      <c r="Q146" s="64">
        <f t="shared" si="21"/>
        <v>9</v>
      </c>
      <c r="R146" s="95">
        <f>IF(AND(J146=0,G146=0),0,IF(AND(J146/G146*100&gt;100.0000001,J146/G146*100&lt;100.015),100.01,IF(AND(J146/G146*100&lt;99.999999,J146/G146*100&gt;99.985),99.99,J146/G146*100)))</f>
        <v>130.28169014084509</v>
      </c>
      <c r="S146" s="95">
        <f>IF(ISERROR(J146/H146*100),0,J146/H146*100)</f>
        <v>26.212784045624417</v>
      </c>
      <c r="T146" s="118">
        <f>IF(ISERROR(H146/H145*100),0,H146/H145*100)</f>
        <v>77.236973502414457</v>
      </c>
      <c r="U146" s="118">
        <f>IF(ISERROR(J146/J145*100),0,J146/J145*100)</f>
        <v>88.942307692307693</v>
      </c>
      <c r="V146" s="35">
        <f>E146</f>
        <v>89</v>
      </c>
    </row>
    <row r="147" spans="1:22" s="6" customFormat="1" ht="13.5" customHeight="1" x14ac:dyDescent="0.15">
      <c r="A147" s="15"/>
      <c r="B147" s="23"/>
      <c r="C147" s="19"/>
      <c r="D147" s="33"/>
      <c r="E147" s="38"/>
      <c r="F147" s="35"/>
      <c r="G147" s="55"/>
      <c r="H147" s="66"/>
      <c r="I147" s="66"/>
      <c r="J147" s="66"/>
      <c r="K147" s="47"/>
      <c r="L147" s="45"/>
      <c r="M147" s="45"/>
      <c r="N147" s="66"/>
      <c r="O147" s="66"/>
      <c r="P147" s="64"/>
      <c r="Q147" s="64"/>
      <c r="R147" s="95"/>
      <c r="S147" s="95"/>
      <c r="T147" s="110"/>
      <c r="U147" s="110"/>
      <c r="V147" s="35"/>
    </row>
    <row r="148" spans="1:22" ht="13.5" customHeight="1" x14ac:dyDescent="0.15">
      <c r="A148" s="14"/>
      <c r="B148" s="22"/>
      <c r="C148" s="19"/>
      <c r="D148" s="20"/>
      <c r="E148" s="37">
        <v>90</v>
      </c>
      <c r="F148" s="34">
        <f>$F$7</f>
        <v>28</v>
      </c>
      <c r="G148" s="54">
        <v>1310154000</v>
      </c>
      <c r="H148" s="65">
        <v>1368733300</v>
      </c>
      <c r="I148" s="65">
        <v>39727</v>
      </c>
      <c r="J148" s="65">
        <v>1368733300</v>
      </c>
      <c r="K148" s="46">
        <v>39727</v>
      </c>
      <c r="L148" s="46">
        <v>0</v>
      </c>
      <c r="M148" s="46">
        <v>0</v>
      </c>
      <c r="N148" s="65">
        <v>0</v>
      </c>
      <c r="O148" s="65">
        <v>0</v>
      </c>
      <c r="P148" s="59">
        <f t="shared" ref="P148:Q152" si="22">H148-J148-N148</f>
        <v>0</v>
      </c>
      <c r="Q148" s="59">
        <f t="shared" si="22"/>
        <v>0</v>
      </c>
      <c r="R148" s="94">
        <f>IF(AND(J148=0,G148=0),0,IF(AND(J148/G148*100&gt;100.0000001,J148/G148*100&lt;100.015),100.01,IF(AND(J148/G148*100&lt;99.999999,J148/G148*100&gt;99.985),99.99,J148/G148*100)))</f>
        <v>104.47117667083413</v>
      </c>
      <c r="S148" s="94">
        <f>IF(ISERROR(J148/H148*100),0,J148/H148*100)</f>
        <v>100</v>
      </c>
      <c r="T148" s="107">
        <v>110.27965569928992</v>
      </c>
      <c r="U148" s="107">
        <v>110.27965569928992</v>
      </c>
      <c r="V148" s="34">
        <f>E148</f>
        <v>90</v>
      </c>
    </row>
    <row r="149" spans="1:22" ht="13.5" customHeight="1" x14ac:dyDescent="0.15">
      <c r="A149" s="14"/>
      <c r="B149" s="22"/>
      <c r="C149" s="133" t="s">
        <v>36</v>
      </c>
      <c r="D149" s="20"/>
      <c r="E149" s="37">
        <v>91</v>
      </c>
      <c r="F149" s="34">
        <f>$F$8</f>
        <v>29</v>
      </c>
      <c r="G149" s="54">
        <v>1740935000</v>
      </c>
      <c r="H149" s="65">
        <v>1722961400</v>
      </c>
      <c r="I149" s="65">
        <v>44197</v>
      </c>
      <c r="J149" s="65">
        <v>1722961400</v>
      </c>
      <c r="K149" s="46">
        <v>44197</v>
      </c>
      <c r="L149" s="46">
        <v>0</v>
      </c>
      <c r="M149" s="46">
        <v>0</v>
      </c>
      <c r="N149" s="65">
        <v>0</v>
      </c>
      <c r="O149" s="65">
        <v>0</v>
      </c>
      <c r="P149" s="59">
        <f t="shared" si="22"/>
        <v>0</v>
      </c>
      <c r="Q149" s="59">
        <f t="shared" si="22"/>
        <v>0</v>
      </c>
      <c r="R149" s="94">
        <f>IF(AND(J149=0,G149=0),0,IF(AND(J149/G149*100&gt;100.0000001,J149/G149*100&lt;100.015),100.01,IF(AND(J149/G149*100&lt;99.999999,J149/G149*100&gt;99.985),99.99,J149/G149*100)))</f>
        <v>98.967589255199073</v>
      </c>
      <c r="S149" s="94">
        <f>IF(ISERROR(J149/H149*100),0,J149/H149*100)</f>
        <v>100</v>
      </c>
      <c r="T149" s="102">
        <f>IF(ISERROR(H148/H149*100),0,H149/H148*100)</f>
        <v>125.87999429837792</v>
      </c>
      <c r="U149" s="102">
        <f>IF(ISERROR(J149/J148*100),0,J149/J148*100)</f>
        <v>125.87999429837792</v>
      </c>
      <c r="V149" s="34">
        <f>E149</f>
        <v>91</v>
      </c>
    </row>
    <row r="150" spans="1:22" ht="13.5" customHeight="1" x14ac:dyDescent="0.15">
      <c r="A150" s="14"/>
      <c r="B150" s="22"/>
      <c r="C150" s="133"/>
      <c r="D150" s="20"/>
      <c r="E150" s="37">
        <v>92</v>
      </c>
      <c r="F150" s="34">
        <f>$F$9</f>
        <v>30</v>
      </c>
      <c r="G150" s="54">
        <v>1746289000</v>
      </c>
      <c r="H150" s="65">
        <v>1734013500</v>
      </c>
      <c r="I150" s="65">
        <v>47157</v>
      </c>
      <c r="J150" s="65">
        <v>1734013500</v>
      </c>
      <c r="K150" s="46">
        <v>47157</v>
      </c>
      <c r="L150" s="44">
        <v>0</v>
      </c>
      <c r="M150" s="44">
        <v>0</v>
      </c>
      <c r="N150" s="65">
        <v>0</v>
      </c>
      <c r="O150" s="65">
        <v>0</v>
      </c>
      <c r="P150" s="59">
        <f t="shared" si="22"/>
        <v>0</v>
      </c>
      <c r="Q150" s="59">
        <f t="shared" si="22"/>
        <v>0</v>
      </c>
      <c r="R150" s="94">
        <f>IF(AND(J150=0,G150=0),0,IF(AND(J150/G150*100&gt;100.0000001,J150/G150*100&lt;100.015),100.01,IF(AND(J150/G150*100&lt;99.999999,J150/G150*100&gt;99.985),99.99,J150/G150*100)))</f>
        <v>99.297052206135405</v>
      </c>
      <c r="S150" s="94">
        <f>IF(ISERROR(J150/H150*100),0,J150/H150*100)</f>
        <v>100</v>
      </c>
      <c r="T150" s="102">
        <f>IF(ISERROR(H149/H150*100),0,H150/H149*100)</f>
        <v>100.64145952428186</v>
      </c>
      <c r="U150" s="102">
        <f>IF(ISERROR(J150/J149*100),0,J150/J149*100)</f>
        <v>100.64145952428186</v>
      </c>
      <c r="V150" s="34">
        <f>E150</f>
        <v>92</v>
      </c>
    </row>
    <row r="151" spans="1:22" ht="13.5" customHeight="1" x14ac:dyDescent="0.15">
      <c r="A151" s="14"/>
      <c r="B151" s="22"/>
      <c r="C151" s="133"/>
      <c r="D151" s="20"/>
      <c r="E151" s="37">
        <v>93</v>
      </c>
      <c r="F151" s="34" t="str">
        <f>$F$10</f>
        <v>元</v>
      </c>
      <c r="G151" s="54">
        <v>920208000</v>
      </c>
      <c r="H151" s="65">
        <v>920182900</v>
      </c>
      <c r="I151" s="65">
        <v>22890</v>
      </c>
      <c r="J151" s="65">
        <v>920182900</v>
      </c>
      <c r="K151" s="46">
        <v>22890</v>
      </c>
      <c r="L151" s="44">
        <v>0</v>
      </c>
      <c r="M151" s="44">
        <v>0</v>
      </c>
      <c r="N151" s="65">
        <v>0</v>
      </c>
      <c r="O151" s="65">
        <v>0</v>
      </c>
      <c r="P151" s="59">
        <f t="shared" si="22"/>
        <v>0</v>
      </c>
      <c r="Q151" s="59">
        <f t="shared" si="22"/>
        <v>0</v>
      </c>
      <c r="R151" s="94">
        <f>IF(AND(J151=0,G151=0),0,IF(AND(J151/G151*100&gt;100.0000001,J151/G151*100&lt;100.015),100.01,IF(AND(J151/G151*100&lt;99.999999,J151/G151*100&gt;99.985),99.99,J151/G151*100)))</f>
        <v>99.99</v>
      </c>
      <c r="S151" s="94">
        <f>IF(ISERROR(J151/H151*100),0,J151/H151*100)</f>
        <v>100</v>
      </c>
      <c r="T151" s="102">
        <f>IF(ISERROR(H150/H151*100),0,H151/H150*100)</f>
        <v>53.066651441871706</v>
      </c>
      <c r="U151" s="102">
        <f>IF(ISERROR(J151/J150*100),0,J151/J150*100)</f>
        <v>53.066651441871706</v>
      </c>
      <c r="V151" s="34">
        <f>E151</f>
        <v>93</v>
      </c>
    </row>
    <row r="152" spans="1:22" s="6" customFormat="1" ht="13.5" customHeight="1" x14ac:dyDescent="0.15">
      <c r="A152" s="15"/>
      <c r="B152" s="23"/>
      <c r="C152" s="19"/>
      <c r="D152" s="33"/>
      <c r="E152" s="38">
        <v>94</v>
      </c>
      <c r="F152" s="35">
        <f>$F$11</f>
        <v>2</v>
      </c>
      <c r="G152" s="55">
        <v>90000</v>
      </c>
      <c r="H152" s="66">
        <v>90200</v>
      </c>
      <c r="I152" s="66">
        <v>1</v>
      </c>
      <c r="J152" s="66">
        <v>90200</v>
      </c>
      <c r="K152" s="47">
        <v>1</v>
      </c>
      <c r="L152" s="45">
        <v>0</v>
      </c>
      <c r="M152" s="45">
        <v>0</v>
      </c>
      <c r="N152" s="66">
        <v>0</v>
      </c>
      <c r="O152" s="66">
        <v>0</v>
      </c>
      <c r="P152" s="64">
        <f t="shared" si="22"/>
        <v>0</v>
      </c>
      <c r="Q152" s="64">
        <f t="shared" si="22"/>
        <v>0</v>
      </c>
      <c r="R152" s="95">
        <f>IF(AND(J152=0,G152=0),0,IF(AND(J152/G152*100&gt;100.0000001,J152/G152*100&lt;100.015),100.01,IF(AND(J152/G152*100&lt;99.999999,J152/G152*100&gt;99.985),99.99,J152/G152*100)))</f>
        <v>100.22222222222221</v>
      </c>
      <c r="S152" s="95">
        <f>IF(ISERROR(J152/H152*100),0,J152/H152*100)</f>
        <v>100</v>
      </c>
      <c r="T152" s="132" t="s">
        <v>53</v>
      </c>
      <c r="U152" s="132" t="s">
        <v>53</v>
      </c>
      <c r="V152" s="35">
        <f>E152</f>
        <v>94</v>
      </c>
    </row>
    <row r="153" spans="1:22" ht="13.5" customHeight="1" x14ac:dyDescent="0.15">
      <c r="A153" s="14"/>
      <c r="B153" s="22"/>
      <c r="C153" s="19"/>
      <c r="D153" s="20"/>
      <c r="E153" s="37"/>
      <c r="F153" s="34"/>
      <c r="G153" s="54"/>
      <c r="H153" s="65"/>
      <c r="I153" s="65"/>
      <c r="J153" s="65"/>
      <c r="K153" s="46"/>
      <c r="L153" s="44"/>
      <c r="M153" s="44"/>
      <c r="N153" s="65"/>
      <c r="O153" s="65"/>
      <c r="P153" s="59"/>
      <c r="Q153" s="59"/>
      <c r="R153" s="94"/>
      <c r="S153" s="94"/>
      <c r="T153" s="104"/>
      <c r="U153" s="104"/>
      <c r="V153" s="34"/>
    </row>
    <row r="154" spans="1:22" ht="13.5" customHeight="1" x14ac:dyDescent="0.15">
      <c r="A154" s="14"/>
      <c r="B154" s="22">
        <v>1</v>
      </c>
      <c r="C154" s="19"/>
      <c r="D154" s="20"/>
      <c r="E154" s="37">
        <v>95</v>
      </c>
      <c r="F154" s="34">
        <f>$F$7</f>
        <v>28</v>
      </c>
      <c r="G154" s="54">
        <v>13658406000</v>
      </c>
      <c r="H154" s="65">
        <v>13775482160</v>
      </c>
      <c r="I154" s="65">
        <v>419927</v>
      </c>
      <c r="J154" s="65">
        <v>13671681060</v>
      </c>
      <c r="K154" s="46">
        <v>417069</v>
      </c>
      <c r="L154" s="46">
        <v>0</v>
      </c>
      <c r="M154" s="46">
        <v>0</v>
      </c>
      <c r="N154" s="65">
        <v>22960664</v>
      </c>
      <c r="O154" s="65">
        <v>636</v>
      </c>
      <c r="P154" s="59">
        <f t="shared" ref="P154:Q158" si="23">H154-J154-N154</f>
        <v>80840436</v>
      </c>
      <c r="Q154" s="59">
        <f t="shared" si="23"/>
        <v>2222</v>
      </c>
      <c r="R154" s="94">
        <f>IF(AND(J154=0,G154=0),0,IF(AND(J154/G154*100&gt;100.0000001,J154/G154*100&lt;100.015),100.01,IF(AND(J154/G154*100&lt;99.999999,J154/G154*100&gt;99.985),99.99,J154/G154*100)))</f>
        <v>100.09719333280911</v>
      </c>
      <c r="S154" s="94">
        <f>IF(ISERROR(J154/H154*100),0,J154/H154*100)</f>
        <v>99.246479369691983</v>
      </c>
      <c r="T154" s="102">
        <v>98.653752753703515</v>
      </c>
      <c r="U154" s="102">
        <v>98.855108106296143</v>
      </c>
      <c r="V154" s="34">
        <f>E154</f>
        <v>95</v>
      </c>
    </row>
    <row r="155" spans="1:22" ht="13.5" customHeight="1" x14ac:dyDescent="0.15">
      <c r="A155" s="14"/>
      <c r="B155" s="22"/>
      <c r="C155" s="133" t="s">
        <v>52</v>
      </c>
      <c r="D155" s="20"/>
      <c r="E155" s="37">
        <v>96</v>
      </c>
      <c r="F155" s="34">
        <f>$F$8</f>
        <v>29</v>
      </c>
      <c r="G155" s="54">
        <v>13660517000</v>
      </c>
      <c r="H155" s="65">
        <v>13739511678</v>
      </c>
      <c r="I155" s="65">
        <v>418536</v>
      </c>
      <c r="J155" s="65">
        <v>13661364798</v>
      </c>
      <c r="K155" s="46">
        <v>416397</v>
      </c>
      <c r="L155" s="46">
        <v>0</v>
      </c>
      <c r="M155" s="46">
        <v>0</v>
      </c>
      <c r="N155" s="65">
        <v>17584761</v>
      </c>
      <c r="O155" s="65">
        <v>483</v>
      </c>
      <c r="P155" s="59">
        <f t="shared" si="23"/>
        <v>60562119</v>
      </c>
      <c r="Q155" s="59">
        <f t="shared" si="23"/>
        <v>1656</v>
      </c>
      <c r="R155" s="94">
        <f>IF(AND(J155=0,G155=0),0,IF(AND(J155/G155*100&gt;100.0000001,J155/G155*100&lt;100.015),100.01,IF(AND(J155/G155*100&lt;99.999999,J155/G155*100&gt;99.985),99.99,J155/G155*100)))</f>
        <v>100.01</v>
      </c>
      <c r="S155" s="94">
        <f>IF(ISERROR(J155/H155*100),0,J155/H155*100)</f>
        <v>99.43122520049144</v>
      </c>
      <c r="T155" s="102">
        <f>IF(ISERROR(H154/H155*100),0,H155/H154*100)</f>
        <v>99.738880413896155</v>
      </c>
      <c r="U155" s="102">
        <f>IF(ISERROR(J155/J154*100),0,J155/J154*100)</f>
        <v>99.924542841844215</v>
      </c>
      <c r="V155" s="34">
        <f>E155</f>
        <v>96</v>
      </c>
    </row>
    <row r="156" spans="1:22" ht="13.5" customHeight="1" x14ac:dyDescent="0.15">
      <c r="A156" s="14"/>
      <c r="B156" s="22"/>
      <c r="C156" s="133"/>
      <c r="D156" s="20"/>
      <c r="E156" s="37">
        <v>97</v>
      </c>
      <c r="F156" s="34">
        <f>$F$9</f>
        <v>30</v>
      </c>
      <c r="G156" s="54">
        <v>13632708000</v>
      </c>
      <c r="H156" s="65">
        <v>13697666919</v>
      </c>
      <c r="I156" s="65">
        <v>417078</v>
      </c>
      <c r="J156" s="65">
        <v>13642181656</v>
      </c>
      <c r="K156" s="46">
        <v>415548</v>
      </c>
      <c r="L156" s="44">
        <v>0</v>
      </c>
      <c r="M156" s="44">
        <v>0</v>
      </c>
      <c r="N156" s="65">
        <v>17871320</v>
      </c>
      <c r="O156" s="65">
        <v>489</v>
      </c>
      <c r="P156" s="59">
        <f t="shared" si="23"/>
        <v>37613943</v>
      </c>
      <c r="Q156" s="59">
        <f t="shared" si="23"/>
        <v>1041</v>
      </c>
      <c r="R156" s="94">
        <f>IF(AND(J156=0,G156=0),0,IF(AND(J156/G156*100&gt;100.0000001,J156/G156*100&lt;100.015),100.01,IF(AND(J156/G156*100&lt;99.999999,J156/G156*100&gt;99.985),99.99,J156/G156*100)))</f>
        <v>100.06949210677732</v>
      </c>
      <c r="S156" s="94">
        <f>IF(ISERROR(J156/H156*100),0,J156/H156*100)</f>
        <v>99.594929097574735</v>
      </c>
      <c r="T156" s="102">
        <f>IF(ISERROR(H155/H156*100),0,H156/H155*100)</f>
        <v>99.695442167227796</v>
      </c>
      <c r="U156" s="102">
        <f>IF(ISERROR(J156/J155*100),0,J156/J155*100)</f>
        <v>99.859581071996502</v>
      </c>
      <c r="V156" s="34">
        <f>E156</f>
        <v>97</v>
      </c>
    </row>
    <row r="157" spans="1:22" ht="13.5" customHeight="1" x14ac:dyDescent="0.15">
      <c r="A157" s="14"/>
      <c r="B157" s="22"/>
      <c r="C157" s="133"/>
      <c r="D157" s="20"/>
      <c r="E157" s="37">
        <v>98</v>
      </c>
      <c r="F157" s="34" t="str">
        <f>$F$10</f>
        <v>元</v>
      </c>
      <c r="G157" s="54">
        <v>13400259000</v>
      </c>
      <c r="H157" s="65">
        <v>13454973843</v>
      </c>
      <c r="I157" s="65">
        <v>401789</v>
      </c>
      <c r="J157" s="65">
        <v>13418967848</v>
      </c>
      <c r="K157" s="46">
        <v>400793</v>
      </c>
      <c r="L157" s="44">
        <v>0</v>
      </c>
      <c r="M157" s="44">
        <v>0</v>
      </c>
      <c r="N157" s="65">
        <v>7491345</v>
      </c>
      <c r="O157" s="65">
        <v>221</v>
      </c>
      <c r="P157" s="59">
        <f t="shared" si="23"/>
        <v>28514650</v>
      </c>
      <c r="Q157" s="59">
        <f t="shared" si="23"/>
        <v>775</v>
      </c>
      <c r="R157" s="94">
        <f>IF(AND(J157=0,G157=0),0,IF(AND(J157/G157*100&gt;100.0000001,J157/G157*100&lt;100.015),100.01,IF(AND(J157/G157*100&lt;99.999999,J157/G157*100&gt;99.985),99.99,J157/G157*100)))</f>
        <v>100.13961557011697</v>
      </c>
      <c r="S157" s="94">
        <f>IF(ISERROR(J157/H157*100),0,J157/H157*100)</f>
        <v>99.732396395413787</v>
      </c>
      <c r="T157" s="102">
        <f>IF(ISERROR(H156/H157*100),0,H157/H156*100)</f>
        <v>98.228215962359528</v>
      </c>
      <c r="U157" s="102">
        <f>IF(ISERROR(J157/J156*100),0,J157/J156*100)</f>
        <v>98.363796835223724</v>
      </c>
      <c r="V157" s="34">
        <f>E157</f>
        <v>98</v>
      </c>
    </row>
    <row r="158" spans="1:22" s="6" customFormat="1" ht="13.5" customHeight="1" x14ac:dyDescent="0.15">
      <c r="A158" s="15"/>
      <c r="B158" s="23"/>
      <c r="C158" s="19"/>
      <c r="D158" s="33"/>
      <c r="E158" s="38">
        <v>99</v>
      </c>
      <c r="F158" s="35">
        <f>$F$11</f>
        <v>2</v>
      </c>
      <c r="G158" s="55">
        <v>5754000</v>
      </c>
      <c r="H158" s="66">
        <v>28717950</v>
      </c>
      <c r="I158" s="66">
        <v>782</v>
      </c>
      <c r="J158" s="66">
        <v>6836566</v>
      </c>
      <c r="K158" s="47">
        <v>188</v>
      </c>
      <c r="L158" s="45">
        <v>0</v>
      </c>
      <c r="M158" s="45">
        <v>0</v>
      </c>
      <c r="N158" s="66">
        <v>8339276</v>
      </c>
      <c r="O158" s="66">
        <v>228</v>
      </c>
      <c r="P158" s="64">
        <f t="shared" si="23"/>
        <v>13542108</v>
      </c>
      <c r="Q158" s="64">
        <f t="shared" si="23"/>
        <v>366</v>
      </c>
      <c r="R158" s="95">
        <f>IF(AND(J158=0,G158=0),0,IF(AND(J158/G158*100&gt;100.0000001,J158/G158*100&lt;100.015),100.01,IF(AND(J158/G158*100&lt;99.999999,J158/G158*100&gt;99.985),99.99,J158/G158*100)))</f>
        <v>118.81414668057005</v>
      </c>
      <c r="S158" s="95">
        <f>IF(ISERROR(J158/H158*100),0,J158/H158*100)</f>
        <v>23.805898401522395</v>
      </c>
      <c r="T158" s="103">
        <f>IF(ISERROR(H158/H157*100),0,H158/H157*100)</f>
        <v>0.21343742719307193</v>
      </c>
      <c r="U158" s="103">
        <f>IF(ISERROR(J158/J157*100),0,J158/J157*100)</f>
        <v>5.094703316558688E-2</v>
      </c>
      <c r="V158" s="35">
        <f>E158</f>
        <v>99</v>
      </c>
    </row>
    <row r="159" spans="1:22" ht="13.5" customHeight="1" x14ac:dyDescent="0.15">
      <c r="A159" s="16"/>
      <c r="B159" s="18"/>
      <c r="C159" s="27"/>
      <c r="D159" s="18"/>
      <c r="E159" s="39"/>
      <c r="F159" s="36"/>
      <c r="G159" s="61"/>
      <c r="H159" s="70"/>
      <c r="I159" s="70"/>
      <c r="J159" s="70"/>
      <c r="K159" s="76"/>
      <c r="L159" s="83"/>
      <c r="M159" s="83"/>
      <c r="N159" s="70"/>
      <c r="O159" s="70"/>
      <c r="P159" s="75"/>
      <c r="Q159" s="91"/>
      <c r="R159" s="91"/>
      <c r="S159" s="91"/>
      <c r="T159" s="91"/>
      <c r="U159" s="91"/>
      <c r="V159" s="36"/>
    </row>
    <row r="160" spans="1:22" x14ac:dyDescent="0.15">
      <c r="B160" s="5"/>
      <c r="C160" s="29"/>
      <c r="D160" s="4"/>
      <c r="E160" s="4"/>
      <c r="F160" s="20"/>
      <c r="G160" s="8"/>
      <c r="H160" s="8"/>
      <c r="I160" s="8"/>
      <c r="J160" s="8"/>
      <c r="K160" s="8"/>
      <c r="N160" s="8"/>
      <c r="O160" s="8"/>
      <c r="P160" s="8"/>
      <c r="Q160" s="8"/>
      <c r="R160" s="99"/>
      <c r="S160" s="99"/>
      <c r="T160" s="99"/>
      <c r="U160" s="99"/>
    </row>
    <row r="161" spans="18:21" x14ac:dyDescent="0.15">
      <c r="R161" s="96"/>
      <c r="S161" s="96"/>
      <c r="T161" s="96"/>
      <c r="U161" s="96"/>
    </row>
    <row r="162" spans="18:21" x14ac:dyDescent="0.15">
      <c r="R162" s="96"/>
      <c r="S162" s="96"/>
      <c r="T162" s="96"/>
      <c r="U162" s="96"/>
    </row>
  </sheetData>
  <mergeCells count="48">
    <mergeCell ref="B9:C9"/>
    <mergeCell ref="H27:I27"/>
    <mergeCell ref="J27:K27"/>
    <mergeCell ref="N27:O27"/>
    <mergeCell ref="P27:Q27"/>
    <mergeCell ref="P121:Q121"/>
    <mergeCell ref="R121:S121"/>
    <mergeCell ref="T121:U121"/>
    <mergeCell ref="B32:C32"/>
    <mergeCell ref="H62:I62"/>
    <mergeCell ref="J62:K62"/>
    <mergeCell ref="N62:O62"/>
    <mergeCell ref="P62:Q62"/>
    <mergeCell ref="E62:E63"/>
    <mergeCell ref="F62:F63"/>
    <mergeCell ref="G62:G63"/>
    <mergeCell ref="V4:V5"/>
    <mergeCell ref="E27:E28"/>
    <mergeCell ref="F27:F28"/>
    <mergeCell ref="G27:G28"/>
    <mergeCell ref="V27:V28"/>
    <mergeCell ref="T4:U4"/>
    <mergeCell ref="R27:S27"/>
    <mergeCell ref="T27:U27"/>
    <mergeCell ref="E4:E5"/>
    <mergeCell ref="F4:F5"/>
    <mergeCell ref="G4:G5"/>
    <mergeCell ref="H4:I4"/>
    <mergeCell ref="J4:K4"/>
    <mergeCell ref="N4:O4"/>
    <mergeCell ref="P4:Q4"/>
    <mergeCell ref="R4:S4"/>
    <mergeCell ref="C143:C145"/>
    <mergeCell ref="C149:C151"/>
    <mergeCell ref="C155:C157"/>
    <mergeCell ref="V62:V63"/>
    <mergeCell ref="C66:C68"/>
    <mergeCell ref="C113:C114"/>
    <mergeCell ref="C116:C117"/>
    <mergeCell ref="E121:E122"/>
    <mergeCell ref="F121:F122"/>
    <mergeCell ref="G121:G122"/>
    <mergeCell ref="V121:V122"/>
    <mergeCell ref="R62:S62"/>
    <mergeCell ref="T62:U62"/>
    <mergeCell ref="H121:I121"/>
    <mergeCell ref="J121:K121"/>
    <mergeCell ref="N121:O121"/>
  </mergeCells>
  <phoneticPr fontId="1"/>
  <printOptions horizontalCentered="1"/>
  <pageMargins left="0.39370078740157483" right="0.39370078740157483" top="0.59055118110236227" bottom="0.59055118110236227" header="0.19685039370078741" footer="0.39370078740157483"/>
  <pageSetup paperSize="9" scale="90" fitToHeight="0" pageOrder="overThenDown" orientation="portrait" r:id="rId1"/>
  <headerFooter scaleWithDoc="0" alignWithMargins="0">
    <oddHeader>&amp;C&amp;"ＭＳ 明朝,標準"&amp;8令和2年度 秋田県税務統計書</oddHeader>
    <oddFooter>&amp;C&amp;"ＭＳ 明朝,標準"&amp;9- &amp;P+9 -</oddFooter>
  </headerFooter>
  <rowBreaks count="2" manualBreakCount="2">
    <brk id="60" max="16383" man="1"/>
    <brk id="119" max="16383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県税年度別決算額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PC-9821Nr13 User</dc:creator>
  <cp:lastModifiedBy>福田 将平</cp:lastModifiedBy>
  <cp:lastPrinted>2021-11-02T04:53:24Z</cp:lastPrinted>
  <dcterms:created xsi:type="dcterms:W3CDTF">1997-12-25T02:33:48Z</dcterms:created>
  <dcterms:modified xsi:type="dcterms:W3CDTF">2023-02-06T01:14:05Z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3.0.2.0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2021-11-01T04:38:35Z</vt:filetime>
  </property>
</Properties>
</file>