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04 美の国＆オープンデータ用\R2税務統計書\"/>
    </mc:Choice>
  </mc:AlternateContent>
  <xr:revisionPtr revIDLastSave="0" documentId="13_ncr:1_{47902925-00D7-4E40-8197-DF022AA320E9}" xr6:coauthVersionLast="47" xr6:coauthVersionMax="47" xr10:uidLastSave="{00000000-0000-0000-0000-000000000000}"/>
  <bookViews>
    <workbookView xWindow="-120" yWindow="-120" windowWidth="29040" windowHeight="15840" firstSheet="1" activeTab="1" xr2:uid="{753835A1-C981-4F4C-9EEB-CB1DC54BB01D}"/>
  </bookViews>
  <sheets>
    <sheet name="円グラフ用データ" sheetId="3" state="hidden" r:id="rId1"/>
    <sheet name="県税決算額・税外収入決算額" sheetId="1" r:id="rId2"/>
  </sheets>
  <definedNames>
    <definedName name="_xlnm.Print_Area" localSheetId="1">県税決算額・税外収入決算額!$A$1:$V$141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2" i="1" l="1"/>
  <c r="M120" i="1"/>
  <c r="M119" i="1"/>
  <c r="M118" i="1" s="1"/>
  <c r="I120" i="1" l="1"/>
  <c r="I119" i="1"/>
  <c r="H122" i="1"/>
  <c r="H120" i="1"/>
  <c r="H119" i="1"/>
  <c r="G122" i="1"/>
  <c r="G120" i="1"/>
  <c r="G119" i="1"/>
  <c r="I118" i="1" l="1"/>
  <c r="H118" i="1"/>
  <c r="M96" i="1"/>
  <c r="I96" i="1" l="1"/>
  <c r="I95" i="1"/>
  <c r="H96" i="1"/>
  <c r="H95" i="1"/>
  <c r="N96" i="1"/>
  <c r="J96" i="1"/>
  <c r="N95" i="1"/>
  <c r="M95" i="1"/>
  <c r="M94" i="1" s="1"/>
  <c r="J95" i="1"/>
  <c r="G118" i="1"/>
  <c r="G96" i="1"/>
  <c r="G95" i="1"/>
  <c r="G94" i="1"/>
  <c r="N98" i="1"/>
  <c r="J98" i="1"/>
  <c r="I98" i="1"/>
  <c r="H98" i="1"/>
  <c r="P102" i="1"/>
  <c r="O102" i="1"/>
  <c r="N102" i="1"/>
  <c r="M102" i="1"/>
  <c r="L102" i="1"/>
  <c r="K102" i="1"/>
  <c r="J102" i="1"/>
  <c r="I102" i="1"/>
  <c r="H102" i="1"/>
  <c r="G102" i="1"/>
  <c r="G47" i="1"/>
  <c r="F98" i="1"/>
  <c r="F95" i="1"/>
  <c r="F94" i="1" s="1"/>
  <c r="F96" i="1"/>
  <c r="F106" i="1"/>
  <c r="F102" i="1"/>
  <c r="G98" i="1"/>
  <c r="F63" i="1"/>
  <c r="G63" i="1"/>
  <c r="H63" i="1"/>
  <c r="I63" i="1"/>
  <c r="J63" i="1"/>
  <c r="K63" i="1"/>
  <c r="L63" i="1"/>
  <c r="M63" i="1"/>
  <c r="N63" i="1"/>
  <c r="V63" i="1"/>
  <c r="O64" i="1"/>
  <c r="P64" i="1"/>
  <c r="V64" i="1"/>
  <c r="O65" i="1"/>
  <c r="P65" i="1"/>
  <c r="V65" i="1"/>
  <c r="I94" i="1" l="1"/>
  <c r="H94" i="1"/>
  <c r="O63" i="1"/>
  <c r="P63" i="1"/>
  <c r="F12" i="1" l="1"/>
  <c r="F37" i="1"/>
  <c r="F36" i="1"/>
  <c r="F35" i="1" l="1"/>
  <c r="N67" i="1" l="1"/>
  <c r="M67" i="1"/>
  <c r="L67" i="1"/>
  <c r="K67" i="1"/>
  <c r="J67" i="1"/>
  <c r="I67" i="1"/>
  <c r="H67" i="1"/>
  <c r="G67" i="1"/>
  <c r="F67" i="1"/>
  <c r="P69" i="1"/>
  <c r="O69" i="1"/>
  <c r="P68" i="1"/>
  <c r="O68" i="1"/>
  <c r="P67" i="1" l="1"/>
  <c r="O67" i="1"/>
  <c r="P87" i="1"/>
  <c r="P86" i="1"/>
  <c r="P83" i="1"/>
  <c r="P82" i="1"/>
  <c r="O87" i="1"/>
  <c r="O86" i="1"/>
  <c r="O83" i="1"/>
  <c r="O82" i="1"/>
  <c r="I89" i="1"/>
  <c r="P85" i="1" l="1"/>
  <c r="O85" i="1"/>
  <c r="N85" i="1"/>
  <c r="M85" i="1"/>
  <c r="L85" i="1"/>
  <c r="K85" i="1"/>
  <c r="J85" i="1"/>
  <c r="I85" i="1"/>
  <c r="H85" i="1"/>
  <c r="G85" i="1"/>
  <c r="F85" i="1"/>
  <c r="P81" i="1"/>
  <c r="O81" i="1"/>
  <c r="N81" i="1"/>
  <c r="M81" i="1"/>
  <c r="L81" i="1"/>
  <c r="K81" i="1"/>
  <c r="J81" i="1"/>
  <c r="I81" i="1"/>
  <c r="H81" i="1"/>
  <c r="G81" i="1"/>
  <c r="F81" i="1"/>
  <c r="O33" i="1" l="1"/>
  <c r="O32" i="1"/>
  <c r="O29" i="1"/>
  <c r="O28" i="1"/>
  <c r="I122" i="1" l="1"/>
  <c r="I31" i="1"/>
  <c r="G138" i="1" l="1"/>
  <c r="P123" i="1" l="1"/>
  <c r="I27" i="1" l="1"/>
  <c r="V140" i="1"/>
  <c r="P140" i="1"/>
  <c r="O140" i="1"/>
  <c r="V139" i="1"/>
  <c r="P139" i="1"/>
  <c r="O139" i="1"/>
  <c r="V138" i="1"/>
  <c r="N138" i="1"/>
  <c r="M138" i="1"/>
  <c r="L138" i="1"/>
  <c r="K138" i="1"/>
  <c r="J138" i="1"/>
  <c r="I138" i="1"/>
  <c r="H138" i="1"/>
  <c r="V136" i="1"/>
  <c r="P136" i="1"/>
  <c r="O136" i="1"/>
  <c r="V135" i="1"/>
  <c r="P135" i="1"/>
  <c r="O135" i="1"/>
  <c r="V134" i="1"/>
  <c r="N134" i="1"/>
  <c r="M134" i="1"/>
  <c r="L134" i="1"/>
  <c r="K134" i="1"/>
  <c r="J134" i="1"/>
  <c r="I134" i="1"/>
  <c r="H134" i="1"/>
  <c r="G134" i="1"/>
  <c r="V132" i="1"/>
  <c r="P132" i="1"/>
  <c r="O132" i="1"/>
  <c r="V131" i="1"/>
  <c r="P131" i="1"/>
  <c r="O131" i="1"/>
  <c r="V130" i="1"/>
  <c r="N130" i="1"/>
  <c r="M130" i="1"/>
  <c r="L130" i="1"/>
  <c r="K130" i="1"/>
  <c r="J130" i="1"/>
  <c r="I130" i="1"/>
  <c r="H130" i="1"/>
  <c r="G130" i="1"/>
  <c r="V128" i="1"/>
  <c r="P128" i="1"/>
  <c r="O128" i="1"/>
  <c r="V127" i="1"/>
  <c r="P127" i="1"/>
  <c r="O127" i="1"/>
  <c r="V126" i="1"/>
  <c r="N126" i="1"/>
  <c r="M126" i="1"/>
  <c r="L126" i="1"/>
  <c r="K126" i="1"/>
  <c r="J126" i="1"/>
  <c r="I126" i="1"/>
  <c r="H126" i="1"/>
  <c r="G126" i="1"/>
  <c r="V124" i="1"/>
  <c r="P124" i="1"/>
  <c r="O124" i="1"/>
  <c r="V123" i="1"/>
  <c r="O123" i="1"/>
  <c r="V122" i="1"/>
  <c r="N122" i="1"/>
  <c r="L122" i="1"/>
  <c r="K122" i="1"/>
  <c r="J122" i="1"/>
  <c r="V120" i="1"/>
  <c r="N120" i="1"/>
  <c r="L120" i="1"/>
  <c r="K120" i="1"/>
  <c r="J120" i="1"/>
  <c r="V119" i="1"/>
  <c r="N119" i="1"/>
  <c r="L119" i="1"/>
  <c r="K119" i="1"/>
  <c r="J119" i="1"/>
  <c r="V118" i="1"/>
  <c r="F118" i="1"/>
  <c r="V108" i="1"/>
  <c r="P108" i="1"/>
  <c r="O108" i="1"/>
  <c r="V107" i="1"/>
  <c r="P107" i="1"/>
  <c r="O107" i="1"/>
  <c r="V106" i="1"/>
  <c r="N106" i="1"/>
  <c r="M106" i="1"/>
  <c r="L106" i="1"/>
  <c r="K106" i="1"/>
  <c r="J106" i="1"/>
  <c r="I106" i="1"/>
  <c r="H106" i="1"/>
  <c r="G106" i="1"/>
  <c r="V104" i="1"/>
  <c r="V103" i="1"/>
  <c r="V102" i="1"/>
  <c r="V100" i="1"/>
  <c r="L100" i="1"/>
  <c r="L96" i="1" s="1"/>
  <c r="K100" i="1"/>
  <c r="K96" i="1" s="1"/>
  <c r="V99" i="1"/>
  <c r="L99" i="1"/>
  <c r="K99" i="1"/>
  <c r="V98" i="1"/>
  <c r="V96" i="1"/>
  <c r="V95" i="1"/>
  <c r="V94" i="1"/>
  <c r="N94" i="1"/>
  <c r="J94" i="1"/>
  <c r="I12" i="3"/>
  <c r="K12" i="3" s="1"/>
  <c r="V91" i="1"/>
  <c r="P91" i="1"/>
  <c r="O91" i="1"/>
  <c r="V90" i="1"/>
  <c r="P90" i="1"/>
  <c r="O90" i="1"/>
  <c r="V89" i="1"/>
  <c r="N89" i="1"/>
  <c r="M89" i="1"/>
  <c r="L89" i="1"/>
  <c r="K89" i="1"/>
  <c r="J89" i="1"/>
  <c r="H89" i="1"/>
  <c r="G89" i="1"/>
  <c r="F89" i="1"/>
  <c r="V79" i="1"/>
  <c r="P79" i="1"/>
  <c r="O79" i="1"/>
  <c r="V78" i="1"/>
  <c r="P78" i="1"/>
  <c r="O78" i="1"/>
  <c r="V77" i="1"/>
  <c r="N77" i="1"/>
  <c r="M77" i="1"/>
  <c r="L77" i="1"/>
  <c r="K77" i="1"/>
  <c r="J77" i="1"/>
  <c r="I77" i="1"/>
  <c r="H77" i="1"/>
  <c r="G77" i="1"/>
  <c r="F77" i="1"/>
  <c r="V61" i="1"/>
  <c r="P61" i="1"/>
  <c r="O61" i="1"/>
  <c r="V60" i="1"/>
  <c r="P60" i="1"/>
  <c r="O60" i="1"/>
  <c r="V59" i="1"/>
  <c r="N59" i="1"/>
  <c r="M59" i="1"/>
  <c r="L59" i="1"/>
  <c r="K59" i="1"/>
  <c r="J59" i="1"/>
  <c r="I59" i="1"/>
  <c r="H59" i="1"/>
  <c r="G59" i="1"/>
  <c r="F59" i="1"/>
  <c r="V57" i="1"/>
  <c r="P57" i="1"/>
  <c r="O57" i="1"/>
  <c r="V56" i="1"/>
  <c r="P56" i="1"/>
  <c r="O56" i="1"/>
  <c r="V55" i="1"/>
  <c r="N55" i="1"/>
  <c r="M55" i="1"/>
  <c r="L55" i="1"/>
  <c r="K55" i="1"/>
  <c r="J55" i="1"/>
  <c r="I55" i="1"/>
  <c r="H55" i="1"/>
  <c r="G55" i="1"/>
  <c r="F55" i="1"/>
  <c r="V53" i="1"/>
  <c r="P53" i="1"/>
  <c r="O53" i="1"/>
  <c r="V52" i="1"/>
  <c r="P52" i="1"/>
  <c r="O52" i="1"/>
  <c r="V51" i="1"/>
  <c r="N51" i="1"/>
  <c r="M51" i="1"/>
  <c r="L51" i="1"/>
  <c r="K51" i="1"/>
  <c r="J51" i="1"/>
  <c r="I51" i="1"/>
  <c r="H51" i="1"/>
  <c r="G51" i="1"/>
  <c r="F51" i="1"/>
  <c r="V49" i="1"/>
  <c r="P49" i="1"/>
  <c r="O49" i="1"/>
  <c r="V48" i="1"/>
  <c r="P48" i="1"/>
  <c r="O48" i="1"/>
  <c r="V47" i="1"/>
  <c r="N47" i="1"/>
  <c r="M47" i="1"/>
  <c r="L47" i="1"/>
  <c r="K47" i="1"/>
  <c r="J47" i="1"/>
  <c r="I47" i="1"/>
  <c r="H47" i="1"/>
  <c r="F47" i="1"/>
  <c r="F8" i="1" s="1"/>
  <c r="V45" i="1"/>
  <c r="P45" i="1"/>
  <c r="O45" i="1"/>
  <c r="V44" i="1"/>
  <c r="P44" i="1"/>
  <c r="O44" i="1"/>
  <c r="V43" i="1"/>
  <c r="N43" i="1"/>
  <c r="M43" i="1"/>
  <c r="L43" i="1"/>
  <c r="K43" i="1"/>
  <c r="J43" i="1"/>
  <c r="I43" i="1"/>
  <c r="H43" i="1"/>
  <c r="G43" i="1"/>
  <c r="F43" i="1"/>
  <c r="V41" i="1"/>
  <c r="P41" i="1"/>
  <c r="O41" i="1"/>
  <c r="V40" i="1"/>
  <c r="P40" i="1"/>
  <c r="O40" i="1"/>
  <c r="V39" i="1"/>
  <c r="N39" i="1"/>
  <c r="M39" i="1"/>
  <c r="L39" i="1"/>
  <c r="K39" i="1"/>
  <c r="J39" i="1"/>
  <c r="I39" i="1"/>
  <c r="H39" i="1"/>
  <c r="G39" i="1"/>
  <c r="F39" i="1"/>
  <c r="V37" i="1"/>
  <c r="N37" i="1"/>
  <c r="M37" i="1"/>
  <c r="L37" i="1"/>
  <c r="K37" i="1"/>
  <c r="J37" i="1"/>
  <c r="I37" i="1"/>
  <c r="H37" i="1"/>
  <c r="G37" i="1"/>
  <c r="V36" i="1"/>
  <c r="N36" i="1"/>
  <c r="M36" i="1"/>
  <c r="L36" i="1"/>
  <c r="K36" i="1"/>
  <c r="J36" i="1"/>
  <c r="I36" i="1"/>
  <c r="H36" i="1"/>
  <c r="G36" i="1"/>
  <c r="V35" i="1"/>
  <c r="V33" i="1"/>
  <c r="V32" i="1"/>
  <c r="V31" i="1"/>
  <c r="P31" i="1"/>
  <c r="O31" i="1"/>
  <c r="N31" i="1"/>
  <c r="M31" i="1"/>
  <c r="L31" i="1"/>
  <c r="K31" i="1"/>
  <c r="J31" i="1"/>
  <c r="I7" i="3"/>
  <c r="K7" i="3" s="1"/>
  <c r="H31" i="1"/>
  <c r="G31" i="1"/>
  <c r="F31" i="1"/>
  <c r="V29" i="1"/>
  <c r="V28" i="1"/>
  <c r="V27" i="1"/>
  <c r="P27" i="1"/>
  <c r="O27" i="1"/>
  <c r="N27" i="1"/>
  <c r="M27" i="1"/>
  <c r="L27" i="1"/>
  <c r="K27" i="1"/>
  <c r="J27" i="1"/>
  <c r="H27" i="1"/>
  <c r="G27" i="1"/>
  <c r="F27" i="1"/>
  <c r="V25" i="1"/>
  <c r="P25" i="1"/>
  <c r="O25" i="1"/>
  <c r="V24" i="1"/>
  <c r="P24" i="1"/>
  <c r="O24" i="1"/>
  <c r="V23" i="1"/>
  <c r="L23" i="1"/>
  <c r="K23" i="1"/>
  <c r="J23" i="1"/>
  <c r="I23" i="1"/>
  <c r="H23" i="1"/>
  <c r="G23" i="1"/>
  <c r="F23" i="1"/>
  <c r="V21" i="1"/>
  <c r="P21" i="1"/>
  <c r="O21" i="1"/>
  <c r="V20" i="1"/>
  <c r="P20" i="1"/>
  <c r="O20" i="1"/>
  <c r="V19" i="1"/>
  <c r="N19" i="1"/>
  <c r="M19" i="1"/>
  <c r="L19" i="1"/>
  <c r="K19" i="1"/>
  <c r="J19" i="1"/>
  <c r="I19" i="1"/>
  <c r="H19" i="1"/>
  <c r="G19" i="1"/>
  <c r="F19" i="1"/>
  <c r="V17" i="1"/>
  <c r="P17" i="1"/>
  <c r="O17" i="1"/>
  <c r="V16" i="1"/>
  <c r="P16" i="1"/>
  <c r="O16" i="1"/>
  <c r="V15" i="1"/>
  <c r="N15" i="1"/>
  <c r="M15" i="1"/>
  <c r="L15" i="1"/>
  <c r="K15" i="1"/>
  <c r="J15" i="1"/>
  <c r="I15" i="1"/>
  <c r="H15" i="1"/>
  <c r="G15" i="1"/>
  <c r="F15" i="1"/>
  <c r="V13" i="1"/>
  <c r="N13" i="1"/>
  <c r="N9" i="1" s="1"/>
  <c r="M13" i="1"/>
  <c r="L13" i="1"/>
  <c r="K13" i="1"/>
  <c r="J13" i="1"/>
  <c r="J9" i="1" s="1"/>
  <c r="I13" i="1"/>
  <c r="H13" i="1"/>
  <c r="H9" i="1" s="1"/>
  <c r="G13" i="1"/>
  <c r="F13" i="1"/>
  <c r="V12" i="1"/>
  <c r="N12" i="1"/>
  <c r="N8" i="1" s="1"/>
  <c r="M12" i="1"/>
  <c r="L12" i="1"/>
  <c r="K12" i="1"/>
  <c r="J12" i="1"/>
  <c r="J8" i="1" s="1"/>
  <c r="I12" i="1"/>
  <c r="H12" i="1"/>
  <c r="G12" i="1"/>
  <c r="V11" i="1"/>
  <c r="V9" i="1"/>
  <c r="V8" i="1"/>
  <c r="V7" i="1"/>
  <c r="K14" i="3"/>
  <c r="I13" i="3"/>
  <c r="K13" i="3" s="1"/>
  <c r="I11" i="3"/>
  <c r="K11" i="3" s="1"/>
  <c r="C10" i="3"/>
  <c r="E10" i="3" s="1"/>
  <c r="C8" i="3"/>
  <c r="E8" i="3" s="1"/>
  <c r="C6" i="3"/>
  <c r="E6" i="3" s="1"/>
  <c r="C5" i="3"/>
  <c r="E5" i="3" s="1"/>
  <c r="I4" i="3" l="1"/>
  <c r="K4" i="3" s="1"/>
  <c r="K95" i="1"/>
  <c r="K94" i="1" s="1"/>
  <c r="K98" i="1"/>
  <c r="K9" i="1"/>
  <c r="G8" i="1"/>
  <c r="F7" i="1"/>
  <c r="F9" i="1"/>
  <c r="L95" i="1"/>
  <c r="L94" i="1" s="1"/>
  <c r="L98" i="1"/>
  <c r="L9" i="1"/>
  <c r="G9" i="1"/>
  <c r="I8" i="1"/>
  <c r="M98" i="1"/>
  <c r="M9" i="1"/>
  <c r="M8" i="1"/>
  <c r="P106" i="1"/>
  <c r="I9" i="1"/>
  <c r="H8" i="1"/>
  <c r="H7" i="1" s="1"/>
  <c r="K118" i="1"/>
  <c r="P138" i="1"/>
  <c r="P100" i="1"/>
  <c r="P96" i="1" s="1"/>
  <c r="O138" i="1"/>
  <c r="P99" i="1"/>
  <c r="O126" i="1"/>
  <c r="C9" i="3"/>
  <c r="E9" i="3" s="1"/>
  <c r="O106" i="1"/>
  <c r="O23" i="1"/>
  <c r="O77" i="1"/>
  <c r="O59" i="1"/>
  <c r="L118" i="1"/>
  <c r="I10" i="3"/>
  <c r="C11" i="3" s="1"/>
  <c r="E11" i="3" s="1"/>
  <c r="I9" i="3"/>
  <c r="K9" i="3" s="1"/>
  <c r="I6" i="3"/>
  <c r="K6" i="3" s="1"/>
  <c r="I5" i="3"/>
  <c r="K5" i="3" s="1"/>
  <c r="P119" i="1"/>
  <c r="O55" i="1"/>
  <c r="K11" i="1"/>
  <c r="N35" i="1"/>
  <c r="L11" i="1"/>
  <c r="H35" i="1"/>
  <c r="P23" i="1"/>
  <c r="K35" i="1"/>
  <c r="P55" i="1"/>
  <c r="P59" i="1"/>
  <c r="O99" i="1"/>
  <c r="L35" i="1"/>
  <c r="O89" i="1"/>
  <c r="O39" i="1"/>
  <c r="O47" i="1"/>
  <c r="P89" i="1"/>
  <c r="F11" i="1"/>
  <c r="N118" i="1"/>
  <c r="O43" i="1"/>
  <c r="M35" i="1"/>
  <c r="P47" i="1"/>
  <c r="C7" i="3"/>
  <c r="E7" i="3" s="1"/>
  <c r="O51" i="1"/>
  <c r="I8" i="3"/>
  <c r="I35" i="1"/>
  <c r="I3" i="3"/>
  <c r="P130" i="1"/>
  <c r="P77" i="1"/>
  <c r="P51" i="1"/>
  <c r="P37" i="1"/>
  <c r="P36" i="1"/>
  <c r="P39" i="1"/>
  <c r="H11" i="1"/>
  <c r="O134" i="1"/>
  <c r="O130" i="1"/>
  <c r="O120" i="1"/>
  <c r="O122" i="1"/>
  <c r="O100" i="1"/>
  <c r="O96" i="1" s="1"/>
  <c r="O36" i="1"/>
  <c r="G35" i="1"/>
  <c r="O12" i="1"/>
  <c r="O19" i="1"/>
  <c r="G11" i="1"/>
  <c r="O15" i="1"/>
  <c r="P134" i="1"/>
  <c r="P126" i="1"/>
  <c r="P122" i="1"/>
  <c r="O119" i="1"/>
  <c r="O37" i="1"/>
  <c r="N7" i="1"/>
  <c r="O13" i="1"/>
  <c r="M11" i="1"/>
  <c r="N11" i="1"/>
  <c r="P120" i="1"/>
  <c r="J118" i="1"/>
  <c r="P43" i="1"/>
  <c r="J35" i="1"/>
  <c r="P13" i="1"/>
  <c r="P19" i="1"/>
  <c r="J11" i="1"/>
  <c r="P12" i="1"/>
  <c r="P15" i="1"/>
  <c r="I11" i="1"/>
  <c r="L8" i="1" l="1"/>
  <c r="L7" i="1" s="1"/>
  <c r="K8" i="1"/>
  <c r="K7" i="1" s="1"/>
  <c r="M7" i="1"/>
  <c r="O9" i="1"/>
  <c r="O95" i="1"/>
  <c r="O94" i="1" s="1"/>
  <c r="O98" i="1"/>
  <c r="O8" i="1"/>
  <c r="P95" i="1"/>
  <c r="P94" i="1" s="1"/>
  <c r="P98" i="1"/>
  <c r="P9" i="1"/>
  <c r="C3" i="3"/>
  <c r="P118" i="1"/>
  <c r="K10" i="3"/>
  <c r="M10" i="3" s="1"/>
  <c r="P35" i="1"/>
  <c r="K8" i="3"/>
  <c r="M8" i="3" s="1"/>
  <c r="C4" i="3"/>
  <c r="E4" i="3" s="1"/>
  <c r="O11" i="1"/>
  <c r="K3" i="3"/>
  <c r="M3" i="3" s="1"/>
  <c r="O118" i="1"/>
  <c r="O35" i="1"/>
  <c r="G7" i="1"/>
  <c r="J7" i="1"/>
  <c r="P11" i="1"/>
  <c r="I7" i="1"/>
  <c r="E3" i="3"/>
  <c r="P8" i="1" l="1"/>
  <c r="P7" i="1" s="1"/>
  <c r="O7" i="1"/>
  <c r="C12" i="3"/>
  <c r="D6" i="3" s="1"/>
  <c r="E12" i="3"/>
  <c r="L6" i="3" s="1"/>
  <c r="J4" i="3" l="1"/>
  <c r="D5" i="3"/>
  <c r="D3" i="3"/>
  <c r="J7" i="3"/>
  <c r="D8" i="3"/>
  <c r="J11" i="3"/>
  <c r="D11" i="3"/>
  <c r="J3" i="3"/>
  <c r="J6" i="3"/>
  <c r="J13" i="3"/>
  <c r="D10" i="3"/>
  <c r="J12" i="3"/>
  <c r="D9" i="3"/>
  <c r="D4" i="3"/>
  <c r="J5" i="3"/>
  <c r="J14" i="3"/>
  <c r="D12" i="3"/>
  <c r="J9" i="3"/>
  <c r="J8" i="3"/>
  <c r="J10" i="3"/>
  <c r="D7" i="3"/>
  <c r="F6" i="3"/>
  <c r="F10" i="3"/>
  <c r="F4" i="3"/>
  <c r="L14" i="3"/>
  <c r="L9" i="3"/>
  <c r="F7" i="3"/>
  <c r="L13" i="3"/>
  <c r="F5" i="3"/>
  <c r="L11" i="3"/>
  <c r="F3" i="3"/>
  <c r="L3" i="3"/>
  <c r="L10" i="3"/>
  <c r="L4" i="3"/>
  <c r="F8" i="3"/>
  <c r="L12" i="3"/>
  <c r="L8" i="3"/>
  <c r="F11" i="3"/>
  <c r="L7" i="3"/>
  <c r="F9" i="3"/>
  <c r="L5" i="3"/>
  <c r="N8" i="3" l="1"/>
  <c r="N10" i="3"/>
  <c r="F12" i="3"/>
  <c r="N3" i="3"/>
</calcChain>
</file>

<file path=xl/sharedStrings.xml><?xml version="1.0" encoding="utf-8"?>
<sst xmlns="http://schemas.openxmlformats.org/spreadsheetml/2006/main" count="285" uniqueCount="92">
  <si>
    <t>件</t>
    <rPh sb="0" eb="1">
      <t>ケンスウ</t>
    </rPh>
    <phoneticPr fontId="1"/>
  </si>
  <si>
    <t>不申告加算金</t>
    <rPh sb="0" eb="6">
      <t>フ</t>
    </rPh>
    <phoneticPr fontId="1"/>
  </si>
  <si>
    <t>％</t>
  </si>
  <si>
    <t>県民税</t>
    <rPh sb="0" eb="3">
      <t>ケンミンゼイ</t>
    </rPh>
    <phoneticPr fontId="1"/>
  </si>
  <si>
    <t>狩猟</t>
    <rPh sb="0" eb="2">
      <t>シュリョウ</t>
    </rPh>
    <phoneticPr fontId="1"/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</si>
  <si>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</si>
  <si>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過少申告加算金</t>
    <rPh sb="0" eb="7">
      <t>カ</t>
    </rPh>
    <phoneticPr fontId="1"/>
  </si>
  <si>
    <t>滞納繰越分</t>
    <rPh sb="0" eb="2">
      <t>タイノウ</t>
    </rPh>
    <rPh sb="2" eb="4">
      <t>クリコ</t>
    </rPh>
    <rPh sb="4" eb="5">
      <t>ブン</t>
    </rPh>
    <phoneticPr fontId="1"/>
  </si>
  <si>
    <t>配当割</t>
    <rPh sb="0" eb="2">
      <t>ハイトウ</t>
    </rPh>
    <rPh sb="2" eb="3">
      <t>ワ</t>
    </rPh>
    <phoneticPr fontId="1"/>
  </si>
  <si>
    <t>株式等譲渡所得割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phoneticPr fontId="1"/>
  </si>
  <si>
    <t>対　調　定</t>
    <rPh sb="0" eb="1">
      <t>タイ</t>
    </rPh>
    <rPh sb="2" eb="5">
      <t>チ</t>
    </rPh>
    <phoneticPr fontId="1"/>
  </si>
  <si>
    <t>狩猟税</t>
    <rPh sb="0" eb="2">
      <t>シュリョウ</t>
    </rPh>
    <rPh sb="2" eb="3">
      <t>ゼイ</t>
    </rPh>
    <phoneticPr fontId="1"/>
  </si>
  <si>
    <t>円</t>
    <rPh sb="0" eb="1">
      <t>エン</t>
    </rPh>
    <phoneticPr fontId="1"/>
  </si>
  <si>
    <t>件　数</t>
    <rPh sb="0" eb="3">
      <t>ケンスウ</t>
    </rPh>
    <phoneticPr fontId="1"/>
  </si>
  <si>
    <t>重加算金</t>
    <rPh sb="0" eb="4">
      <t>ジ</t>
    </rPh>
    <phoneticPr fontId="1"/>
  </si>
  <si>
    <t>（自動車取得税）</t>
    <rPh sb="1" eb="4">
      <t>ジドウシャ</t>
    </rPh>
    <rPh sb="4" eb="7">
      <t>シュトクゼイ</t>
    </rPh>
    <phoneticPr fontId="1"/>
  </si>
  <si>
    <t>収　　入　　率</t>
    <rPh sb="0" eb="4">
      <t>シュウニュウ</t>
    </rPh>
    <rPh sb="6" eb="7">
      <t>リツ</t>
    </rPh>
    <phoneticPr fontId="1"/>
  </si>
  <si>
    <t>事業税</t>
    <rPh sb="0" eb="3">
      <t>ジギョウゼイ</t>
    </rPh>
    <phoneticPr fontId="1"/>
  </si>
  <si>
    <t>個人分</t>
    <rPh sb="0" eb="3">
      <t>コジンブン</t>
    </rPh>
    <phoneticPr fontId="1"/>
  </si>
  <si>
    <t>件</t>
    <rPh sb="0" eb="1">
      <t>ケン</t>
    </rPh>
    <phoneticPr fontId="1"/>
  </si>
  <si>
    <t>自動車税</t>
    <rPh sb="0" eb="4">
      <t>ジドウシャゼイ</t>
    </rPh>
    <phoneticPr fontId="1"/>
  </si>
  <si>
    <t>個民</t>
    <rPh sb="0" eb="1">
      <t>コ</t>
    </rPh>
    <rPh sb="1" eb="2">
      <t>ミン</t>
    </rPh>
    <phoneticPr fontId="1"/>
  </si>
  <si>
    <t>税目</t>
    <rPh sb="0" eb="2">
      <t>ゼイモク</t>
    </rPh>
    <phoneticPr fontId="1"/>
  </si>
  <si>
    <t>自動車取得税</t>
    <rPh sb="0" eb="3">
      <t>ジドウシャ</t>
    </rPh>
    <rPh sb="3" eb="6">
      <t>シュトクゼイ</t>
    </rPh>
    <phoneticPr fontId="1"/>
  </si>
  <si>
    <t>地方消費税</t>
    <rPh sb="0" eb="2">
      <t>チホウ</t>
    </rPh>
    <rPh sb="2" eb="5">
      <t>ショウヒゼイ</t>
    </rPh>
    <phoneticPr fontId="1"/>
  </si>
  <si>
    <t>その他</t>
    <rPh sb="2" eb="3">
      <t>タ</t>
    </rPh>
    <phoneticPr fontId="1"/>
  </si>
  <si>
    <t>不動産取得税</t>
    <rPh sb="0" eb="3">
      <t>フドウサン</t>
    </rPh>
    <rPh sb="3" eb="6">
      <t>シュトクゼイ</t>
    </rPh>
    <phoneticPr fontId="1"/>
  </si>
  <si>
    <t>県たばこ税</t>
    <rPh sb="0" eb="1">
      <t>ケン</t>
    </rPh>
    <rPh sb="4" eb="5">
      <t>ゼイ</t>
    </rPh>
    <phoneticPr fontId="1"/>
  </si>
  <si>
    <t>調　　　　　定</t>
    <rPh sb="0" eb="1">
      <t>チョウ</t>
    </rPh>
    <rPh sb="6" eb="7">
      <t>サダム</t>
    </rPh>
    <phoneticPr fontId="1"/>
  </si>
  <si>
    <t>本年度</t>
    <rPh sb="0" eb="3">
      <t>ホンネンド</t>
    </rPh>
    <phoneticPr fontId="1"/>
  </si>
  <si>
    <t>軽油引取税</t>
    <rPh sb="0" eb="2">
      <t>ケイユ</t>
    </rPh>
    <rPh sb="2" eb="5">
      <t>ヒキトリゼイ</t>
    </rPh>
    <phoneticPr fontId="1"/>
  </si>
  <si>
    <t>件  数</t>
    <rPh sb="0" eb="4">
      <t>ケンスウ</t>
    </rPh>
    <phoneticPr fontId="1"/>
  </si>
  <si>
    <t>県税収入額</t>
    <rPh sb="0" eb="2">
      <t>ケンゼイ</t>
    </rPh>
    <rPh sb="2" eb="5">
      <t>シュウニュウガク</t>
    </rPh>
    <phoneticPr fontId="1"/>
  </si>
  <si>
    <t>決算額</t>
    <rPh sb="0" eb="3">
      <t>ケッサンガク</t>
    </rPh>
    <phoneticPr fontId="1"/>
  </si>
  <si>
    <t>構成比</t>
    <rPh sb="0" eb="3">
      <t>コウセイヒ</t>
    </rPh>
    <phoneticPr fontId="1"/>
  </si>
  <si>
    <t>軽油引取税</t>
    <rPh sb="0" eb="2">
      <t>ケイユ</t>
    </rPh>
    <rPh sb="2" eb="4">
      <t>ヒキト</t>
    </rPh>
    <rPh sb="4" eb="5">
      <t>ゼイ</t>
    </rPh>
    <phoneticPr fontId="1"/>
  </si>
  <si>
    <t>県たばこ税</t>
    <rPh sb="0" eb="5">
      <t>タ</t>
    </rPh>
    <phoneticPr fontId="1"/>
  </si>
  <si>
    <t>決算額（千円）</t>
    <rPh sb="0" eb="3">
      <t>ケッサンガク</t>
    </rPh>
    <rPh sb="4" eb="6">
      <t>センエン</t>
    </rPh>
    <phoneticPr fontId="1"/>
  </si>
  <si>
    <t>利子割</t>
    <rPh sb="0" eb="2">
      <t>リシ</t>
    </rPh>
    <rPh sb="2" eb="3">
      <t>ワリ</t>
    </rPh>
    <phoneticPr fontId="1"/>
  </si>
  <si>
    <t>譲渡割</t>
    <rPh sb="0" eb="2">
      <t>ジョウト</t>
    </rPh>
    <rPh sb="2" eb="3">
      <t>ワ</t>
    </rPh>
    <phoneticPr fontId="1"/>
  </si>
  <si>
    <t>内訳</t>
    <rPh sb="0" eb="2">
      <t>ウチワケ</t>
    </rPh>
    <phoneticPr fontId="1"/>
  </si>
  <si>
    <t>旧法による税</t>
    <rPh sb="0" eb="2">
      <t>キュウホウ</t>
    </rPh>
    <rPh sb="5" eb="6">
      <t>ゼイ</t>
    </rPh>
    <phoneticPr fontId="1"/>
  </si>
  <si>
    <t>個事</t>
    <rPh sb="0" eb="1">
      <t>コ</t>
    </rPh>
    <rPh sb="1" eb="2">
      <t>コト</t>
    </rPh>
    <phoneticPr fontId="1"/>
  </si>
  <si>
    <t>法事</t>
    <rPh sb="0" eb="2">
      <t>ホウジ</t>
    </rPh>
    <phoneticPr fontId="1"/>
  </si>
  <si>
    <t>法民</t>
    <rPh sb="0" eb="1">
      <t>ホウ</t>
    </rPh>
    <rPh sb="1" eb="2">
      <t>ミン</t>
    </rPh>
    <phoneticPr fontId="1"/>
  </si>
  <si>
    <t>ゴルフ</t>
  </si>
  <si>
    <t>産廃</t>
    <rPh sb="0" eb="2">
      <t>サンパイ</t>
    </rPh>
    <phoneticPr fontId="1"/>
  </si>
  <si>
    <t>鉱区</t>
    <rPh sb="0" eb="2">
      <t>コウク</t>
    </rPh>
    <phoneticPr fontId="1"/>
  </si>
  <si>
    <t>番号</t>
    <rPh sb="0" eb="1">
      <t>バン</t>
    </rPh>
    <rPh sb="1" eb="2">
      <t>ゴウ</t>
    </rPh>
    <phoneticPr fontId="1"/>
  </si>
  <si>
    <t>過誤納還付未済</t>
    <rPh sb="0" eb="1">
      <t>カ</t>
    </rPh>
    <rPh sb="1" eb="2">
      <t>ゴ</t>
    </rPh>
    <rPh sb="2" eb="3">
      <t>ノウ</t>
    </rPh>
    <rPh sb="3" eb="5">
      <t>カンプ</t>
    </rPh>
    <rPh sb="5" eb="7">
      <t>ミサイ</t>
    </rPh>
    <phoneticPr fontId="1"/>
  </si>
  <si>
    <t>調定額
前年比</t>
    <rPh sb="0" eb="3">
      <t>チ</t>
    </rPh>
    <rPh sb="4" eb="7">
      <t>ゼンネンヒ</t>
    </rPh>
    <phoneticPr fontId="1"/>
  </si>
  <si>
    <t>ゴルフ場利用税</t>
    <rPh sb="0" eb="7">
      <t>ゴ</t>
    </rPh>
    <phoneticPr fontId="1"/>
  </si>
  <si>
    <t>利子割</t>
    <rPh sb="0" eb="2">
      <t>リシ</t>
    </rPh>
    <rPh sb="2" eb="3">
      <t>ワ</t>
    </rPh>
    <phoneticPr fontId="1"/>
  </si>
  <si>
    <t>収入額
前年比</t>
    <rPh sb="0" eb="3">
      <t>シュウニュウガク</t>
    </rPh>
    <rPh sb="4" eb="7">
      <t>ゼンネンヒ</t>
    </rPh>
    <phoneticPr fontId="1"/>
  </si>
  <si>
    <t>対予算</t>
    <rPh sb="0" eb="1">
      <t>タイ</t>
    </rPh>
    <rPh sb="1" eb="3">
      <t>ヨサン</t>
    </rPh>
    <phoneticPr fontId="1"/>
  </si>
  <si>
    <t>前年度</t>
    <rPh sb="0" eb="3">
      <t>ゼンネンド</t>
    </rPh>
    <phoneticPr fontId="1"/>
  </si>
  <si>
    <t>現年課税分</t>
    <rPh sb="0" eb="1">
      <t>ゲン</t>
    </rPh>
    <rPh sb="1" eb="2">
      <t>ネン</t>
    </rPh>
    <rPh sb="2" eb="5">
      <t>カゼイブン</t>
    </rPh>
    <phoneticPr fontId="1"/>
  </si>
  <si>
    <t>法人分</t>
    <rPh sb="0" eb="3">
      <t>ホウジンブン</t>
    </rPh>
    <phoneticPr fontId="1"/>
  </si>
  <si>
    <t>延滞金</t>
    <rPh sb="0" eb="3">
      <t>エンタイキン</t>
    </rPh>
    <phoneticPr fontId="1"/>
  </si>
  <si>
    <t>地方消費税</t>
    <rPh sb="0" eb="5">
      <t>チ</t>
    </rPh>
    <phoneticPr fontId="1"/>
  </si>
  <si>
    <t>不動産取得税</t>
    <rPh sb="0" eb="6">
      <t>フ</t>
    </rPh>
    <phoneticPr fontId="1"/>
  </si>
  <si>
    <t>鉱区税</t>
    <rPh sb="0" eb="2">
      <t>コウク</t>
    </rPh>
    <rPh sb="2" eb="3">
      <t>ゼイ</t>
    </rPh>
    <phoneticPr fontId="1"/>
  </si>
  <si>
    <t>税外収入</t>
    <rPh sb="0" eb="1">
      <t>ゼイ</t>
    </rPh>
    <rPh sb="1" eb="2">
      <t>ガイ</t>
    </rPh>
    <rPh sb="2" eb="4">
      <t>シュウニュウ</t>
    </rPh>
    <phoneticPr fontId="1"/>
  </si>
  <si>
    <t>現年分</t>
    <rPh sb="0" eb="1">
      <t>ゲン</t>
    </rPh>
    <rPh sb="1" eb="3">
      <t>ネンブン</t>
    </rPh>
    <phoneticPr fontId="1"/>
  </si>
  <si>
    <t>滞納処分費</t>
    <rPh sb="0" eb="2">
      <t>タイノウ</t>
    </rPh>
    <rPh sb="2" eb="5">
      <t>ショブンヒ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</si>
  <si>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</si>
  <si>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収　　　　　入</t>
    <rPh sb="0" eb="1">
      <t>オサム</t>
    </rPh>
    <rPh sb="6" eb="7">
      <t>イリ</t>
    </rPh>
    <phoneticPr fontId="1"/>
  </si>
  <si>
    <t>税　　　額</t>
    <rPh sb="0" eb="1">
      <t>ゼイ</t>
    </rPh>
    <rPh sb="4" eb="5">
      <t>ガク</t>
    </rPh>
    <phoneticPr fontId="1"/>
  </si>
  <si>
    <t>件　数</t>
    <rPh sb="0" eb="1">
      <t>ケン</t>
    </rPh>
    <rPh sb="2" eb="3">
      <t>カズ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</si>
  <si>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</si>
  <si>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</si>
  <si>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未 納 繰 越</t>
    <rPh sb="0" eb="1">
      <t>ミ</t>
    </rPh>
    <rPh sb="2" eb="3">
      <t>オサム</t>
    </rPh>
    <rPh sb="4" eb="5">
      <t>クリ</t>
    </rPh>
    <rPh sb="6" eb="7">
      <t>コシ</t>
    </rPh>
    <phoneticPr fontId="1"/>
  </si>
  <si>
    <t>不 納 欠 損</t>
    <rPh sb="0" eb="1">
      <t>フ</t>
    </rPh>
    <rPh sb="2" eb="3">
      <t>オサム</t>
    </rPh>
    <rPh sb="4" eb="5">
      <t>ケツ</t>
    </rPh>
    <rPh sb="6" eb="7">
      <t>ソン</t>
    </rPh>
    <phoneticPr fontId="1"/>
  </si>
  <si>
    <t>修正入力した欄</t>
    <rPh sb="0" eb="2">
      <t>シュウセイ</t>
    </rPh>
    <rPh sb="2" eb="4">
      <t>ニュウリョク</t>
    </rPh>
    <rPh sb="6" eb="7">
      <t>ラン</t>
    </rPh>
    <phoneticPr fontId="1"/>
  </si>
  <si>
    <t>　現年課税分　譲渡割</t>
    <rPh sb="1" eb="3">
      <t>ゲンネン</t>
    </rPh>
    <rPh sb="3" eb="6">
      <t>カゼイブン</t>
    </rPh>
    <rPh sb="7" eb="9">
      <t>ジョウト</t>
    </rPh>
    <rPh sb="9" eb="10">
      <t>ワリ</t>
    </rPh>
    <phoneticPr fontId="1"/>
  </si>
  <si>
    <t>　現年課税分　貨物割</t>
    <rPh sb="1" eb="3">
      <t>ゲンネン</t>
    </rPh>
    <rPh sb="3" eb="6">
      <t>カゼイブン</t>
    </rPh>
    <rPh sb="7" eb="9">
      <t>カモツ</t>
    </rPh>
    <rPh sb="9" eb="10">
      <t>ワリ</t>
    </rPh>
    <phoneticPr fontId="1"/>
  </si>
  <si>
    <t>（軽油引取税）</t>
    <rPh sb="1" eb="3">
      <t>ケイユ</t>
    </rPh>
    <rPh sb="3" eb="6">
      <t>ヒキトリゼイ</t>
    </rPh>
    <phoneticPr fontId="1"/>
  </si>
  <si>
    <t>県税</t>
    <rPh sb="0" eb="2">
      <t>ケンゼイ</t>
    </rPh>
    <phoneticPr fontId="1"/>
  </si>
  <si>
    <t>←今回はなし</t>
    <rPh sb="1" eb="3">
      <t>コンカイ</t>
    </rPh>
    <phoneticPr fontId="1"/>
  </si>
  <si>
    <t>自動車税環境性能割</t>
    <rPh sb="0" eb="4">
      <t>ジドウシャゼイ</t>
    </rPh>
    <rPh sb="4" eb="6">
      <t>カンキョウ</t>
    </rPh>
    <rPh sb="6" eb="8">
      <t>セイノウ</t>
    </rPh>
    <rPh sb="8" eb="9">
      <t>ワリ</t>
    </rPh>
    <phoneticPr fontId="1"/>
  </si>
  <si>
    <t>自動車税種別割</t>
    <rPh sb="0" eb="4">
      <t>ジドウシャゼイ</t>
    </rPh>
    <rPh sb="4" eb="6">
      <t>シュベツ</t>
    </rPh>
    <rPh sb="6" eb="7">
      <t>ワ</t>
    </rPh>
    <phoneticPr fontId="1"/>
  </si>
  <si>
    <t>（自動車税）</t>
    <rPh sb="1" eb="5">
      <t>ジドウシャゼイ</t>
    </rPh>
    <phoneticPr fontId="1"/>
  </si>
  <si>
    <t>極小</t>
    <rPh sb="0" eb="2">
      <t>ゴクショウ</t>
    </rPh>
    <phoneticPr fontId="1"/>
  </si>
  <si>
    <t>極小</t>
    <rPh sb="0" eb="2">
      <t>キョクショウ</t>
    </rPh>
    <phoneticPr fontId="1"/>
  </si>
  <si>
    <t>1 　令和2年度県税決算額</t>
    <rPh sb="3" eb="5">
      <t>レイワ</t>
    </rPh>
    <rPh sb="6" eb="8">
      <t>ネンド</t>
    </rPh>
    <rPh sb="8" eb="10">
      <t>ケンゼイ</t>
    </rPh>
    <phoneticPr fontId="1"/>
  </si>
  <si>
    <t>2 　令和2年度県税に付随する税外収入決算額</t>
    <rPh sb="3" eb="5">
      <t>レイワ</t>
    </rPh>
    <rPh sb="6" eb="8">
      <t>ネンド</t>
    </rPh>
    <rPh sb="8" eb="10">
      <t>ケンゼイ</t>
    </rPh>
    <rPh sb="11" eb="13">
      <t>フズイ</t>
    </rPh>
    <rPh sb="15" eb="16">
      <t>ゼイ</t>
    </rPh>
    <rPh sb="16" eb="17">
      <t>ガイ</t>
    </rPh>
    <rPh sb="17" eb="19">
      <t>シュウニュウ</t>
    </rPh>
    <rPh sb="19" eb="22">
      <t>ケッサンガク</t>
    </rPh>
    <phoneticPr fontId="1"/>
  </si>
  <si>
    <t>皆減</t>
    <rPh sb="0" eb="2">
      <t>カイゲン</t>
    </rPh>
    <phoneticPr fontId="1"/>
  </si>
  <si>
    <t>－</t>
  </si>
  <si>
    <t>極大</t>
  </si>
  <si>
    <t>皆増</t>
  </si>
  <si>
    <t>極小</t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</si>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</sst>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.00_ ;&quot;△&quot;\ #,##0.00_ ;&quot;-&quot;_ "/>
    <numFmt numFmtId="178" formatCode="#,##0.0;[Red]\-#,##0.0"/>
    <numFmt numFmtId="179" formatCode="#,##0.0_ "/>
    <numFmt numFmtId="180" formatCode="#,##0.0_ ;&quot;△&quot;\ #,##0.0_ ;&quot;-&quot;_ "/>
    <numFmt numFmtId="181" formatCode="#,##0_ "/>
    <numFmt numFmtId="182" formatCode="#,##0_ ;&quot;△&quot;\ #,##0_ ;&quot;-&quot;_ 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1" fontId="0" fillId="0" borderId="0" xfId="0" applyNumberFormat="1"/>
    <xf numFmtId="0" fontId="0" fillId="0" borderId="0" xfId="0" applyAlignment="1">
      <alignment horizontal="center"/>
    </xf>
    <xf numFmtId="181" fontId="0" fillId="0" borderId="0" xfId="0" applyNumberFormat="1" applyAlignment="1">
      <alignment horizontal="center"/>
    </xf>
    <xf numFmtId="181" fontId="5" fillId="2" borderId="0" xfId="0" applyNumberFormat="1" applyFont="1" applyFill="1"/>
    <xf numFmtId="179" fontId="5" fillId="0" borderId="0" xfId="0" applyNumberFormat="1" applyFont="1"/>
    <xf numFmtId="176" fontId="0" fillId="0" borderId="0" xfId="0" applyNumberFormat="1"/>
    <xf numFmtId="179" fontId="0" fillId="0" borderId="0" xfId="0" applyNumberFormat="1"/>
    <xf numFmtId="181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81" fontId="0" fillId="0" borderId="4" xfId="0" applyNumberFormat="1" applyFill="1" applyBorder="1"/>
    <xf numFmtId="181" fontId="0" fillId="0" borderId="0" xfId="0" applyNumberFormat="1" applyFill="1" applyBorder="1"/>
    <xf numFmtId="181" fontId="0" fillId="0" borderId="5" xfId="0" applyNumberFormat="1" applyFill="1" applyBorder="1"/>
    <xf numFmtId="179" fontId="5" fillId="0" borderId="4" xfId="0" applyNumberFormat="1" applyFont="1" applyBorder="1"/>
    <xf numFmtId="179" fontId="5" fillId="0" borderId="0" xfId="0" applyNumberFormat="1" applyFont="1" applyBorder="1"/>
    <xf numFmtId="179" fontId="5" fillId="0" borderId="5" xfId="0" applyNumberFormat="1" applyFont="1" applyBorder="1"/>
    <xf numFmtId="181" fontId="5" fillId="0" borderId="4" xfId="0" applyNumberFormat="1" applyFont="1" applyBorder="1"/>
    <xf numFmtId="181" fontId="5" fillId="0" borderId="0" xfId="0" applyNumberFormat="1" applyFont="1" applyBorder="1"/>
    <xf numFmtId="181" fontId="5" fillId="0" borderId="5" xfId="0" applyNumberFormat="1" applyFont="1" applyBorder="1"/>
    <xf numFmtId="176" fontId="6" fillId="0" borderId="4" xfId="0" applyNumberFormat="1" applyFont="1" applyFill="1" applyBorder="1"/>
    <xf numFmtId="176" fontId="0" fillId="0" borderId="0" xfId="0" applyNumberFormat="1" applyBorder="1"/>
    <xf numFmtId="176" fontId="0" fillId="0" borderId="5" xfId="0" applyNumberFormat="1" applyFill="1" applyBorder="1"/>
    <xf numFmtId="176" fontId="0" fillId="0" borderId="4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176" fontId="0" fillId="0" borderId="8" xfId="0" applyNumberForma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1" fontId="2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8" fillId="0" borderId="7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/>
    </xf>
    <xf numFmtId="38" fontId="4" fillId="0" borderId="8" xfId="1" applyFont="1" applyBorder="1" applyAlignment="1">
      <alignment horizontal="distributed" vertical="center"/>
    </xf>
    <xf numFmtId="38" fontId="2" fillId="0" borderId="0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11" fillId="0" borderId="11" xfId="1" applyNumberFormat="1" applyFont="1" applyBorder="1" applyAlignment="1">
      <alignment horizontal="center" vertical="center"/>
    </xf>
    <xf numFmtId="0" fontId="11" fillId="0" borderId="12" xfId="1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11" fillId="0" borderId="11" xfId="1" applyFont="1" applyBorder="1" applyAlignment="1">
      <alignment horizontal="right" vertical="center"/>
    </xf>
    <xf numFmtId="182" fontId="12" fillId="0" borderId="2" xfId="1" applyNumberFormat="1" applyFont="1" applyBorder="1" applyAlignment="1">
      <alignment vertical="center"/>
    </xf>
    <xf numFmtId="38" fontId="11" fillId="0" borderId="12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11" fillId="0" borderId="2" xfId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vertical="center"/>
      <protection locked="0"/>
    </xf>
    <xf numFmtId="38" fontId="11" fillId="0" borderId="3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11" fillId="0" borderId="12" xfId="1" applyNumberFormat="1" applyFont="1" applyBorder="1" applyAlignment="1">
      <alignment vertical="center"/>
    </xf>
    <xf numFmtId="40" fontId="11" fillId="0" borderId="3" xfId="1" applyNumberFormat="1" applyFont="1" applyBorder="1" applyAlignment="1">
      <alignment vertical="center"/>
    </xf>
    <xf numFmtId="40" fontId="11" fillId="0" borderId="0" xfId="1" applyNumberFormat="1" applyFont="1" applyBorder="1" applyAlignment="1">
      <alignment vertical="center"/>
    </xf>
    <xf numFmtId="40" fontId="11" fillId="0" borderId="12" xfId="1" applyNumberFormat="1" applyFont="1" applyBorder="1" applyAlignment="1">
      <alignment vertical="center"/>
    </xf>
    <xf numFmtId="180" fontId="11" fillId="0" borderId="12" xfId="1" applyNumberFormat="1" applyFont="1" applyBorder="1" applyAlignment="1">
      <alignment vertical="center"/>
    </xf>
    <xf numFmtId="178" fontId="11" fillId="0" borderId="12" xfId="1" applyNumberFormat="1" applyFont="1" applyBorder="1" applyAlignment="1">
      <alignment vertical="center"/>
    </xf>
    <xf numFmtId="178" fontId="11" fillId="0" borderId="0" xfId="1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1" fontId="14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182" fontId="15" fillId="0" borderId="12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15" fillId="0" borderId="12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38" fontId="18" fillId="0" borderId="3" xfId="1" applyFont="1" applyBorder="1" applyAlignment="1">
      <alignment vertical="center"/>
    </xf>
    <xf numFmtId="38" fontId="18" fillId="0" borderId="12" xfId="1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182" fontId="12" fillId="0" borderId="11" xfId="1" applyNumberFormat="1" applyFont="1" applyBorder="1" applyAlignment="1">
      <alignment vertical="center"/>
    </xf>
    <xf numFmtId="182" fontId="11" fillId="0" borderId="11" xfId="1" applyNumberFormat="1" applyFont="1" applyBorder="1" applyAlignment="1">
      <alignment vertical="center"/>
    </xf>
    <xf numFmtId="182" fontId="11" fillId="0" borderId="11" xfId="1" applyNumberFormat="1" applyFont="1" applyFill="1" applyBorder="1" applyAlignment="1" applyProtection="1">
      <alignment vertical="center"/>
      <protection locked="0"/>
    </xf>
    <xf numFmtId="182" fontId="12" fillId="0" borderId="11" xfId="1" applyNumberFormat="1" applyFont="1" applyBorder="1" applyAlignment="1">
      <alignment horizontal="right" vertical="center"/>
    </xf>
    <xf numFmtId="182" fontId="11" fillId="0" borderId="11" xfId="1" applyNumberFormat="1" applyFont="1" applyBorder="1" applyAlignment="1">
      <alignment horizontal="right" vertical="center"/>
    </xf>
    <xf numFmtId="182" fontId="11" fillId="0" borderId="11" xfId="1" applyNumberFormat="1" applyFont="1" applyBorder="1" applyAlignment="1" applyProtection="1">
      <alignment horizontal="right" vertical="center"/>
      <protection locked="0"/>
    </xf>
    <xf numFmtId="182" fontId="18" fillId="0" borderId="11" xfId="1" applyNumberFormat="1" applyFont="1" applyBorder="1" applyAlignment="1">
      <alignment vertical="center"/>
    </xf>
    <xf numFmtId="182" fontId="18" fillId="0" borderId="2" xfId="1" applyNumberFormat="1" applyFont="1" applyBorder="1" applyAlignment="1">
      <alignment vertical="center"/>
    </xf>
    <xf numFmtId="177" fontId="18" fillId="0" borderId="2" xfId="1" applyNumberFormat="1" applyFont="1" applyBorder="1" applyAlignment="1">
      <alignment vertical="center"/>
    </xf>
    <xf numFmtId="182" fontId="14" fillId="0" borderId="11" xfId="1" applyNumberFormat="1" applyFont="1" applyBorder="1" applyAlignment="1">
      <alignment vertical="center"/>
    </xf>
    <xf numFmtId="181" fontId="12" fillId="0" borderId="0" xfId="1" applyNumberFormat="1" applyFont="1" applyBorder="1" applyAlignment="1">
      <alignment vertical="center"/>
    </xf>
    <xf numFmtId="181" fontId="8" fillId="0" borderId="0" xfId="1" applyNumberFormat="1" applyFont="1" applyBorder="1" applyAlignment="1" applyProtection="1">
      <alignment vertical="center"/>
      <protection locked="0"/>
    </xf>
    <xf numFmtId="38" fontId="8" fillId="0" borderId="0" xfId="1" applyFont="1" applyBorder="1" applyAlignment="1">
      <alignment horizontal="distributed" vertical="center"/>
    </xf>
    <xf numFmtId="182" fontId="11" fillId="0" borderId="2" xfId="1" applyNumberFormat="1" applyFont="1" applyBorder="1" applyAlignment="1">
      <alignment vertical="center"/>
    </xf>
    <xf numFmtId="182" fontId="8" fillId="0" borderId="11" xfId="1" applyNumberFormat="1" applyFont="1" applyBorder="1" applyAlignment="1">
      <alignment vertical="center"/>
    </xf>
    <xf numFmtId="182" fontId="11" fillId="0" borderId="2" xfId="1" applyNumberFormat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horizontal="right" vertical="center"/>
      <protection locked="0"/>
    </xf>
    <xf numFmtId="182" fontId="12" fillId="0" borderId="2" xfId="1" applyNumberFormat="1" applyFont="1" applyBorder="1" applyAlignment="1">
      <alignment horizontal="right" vertical="center"/>
    </xf>
    <xf numFmtId="177" fontId="12" fillId="0" borderId="11" xfId="1" applyNumberFormat="1" applyFont="1" applyBorder="1" applyAlignment="1">
      <alignment vertical="center"/>
    </xf>
    <xf numFmtId="177" fontId="11" fillId="0" borderId="11" xfId="1" applyNumberFormat="1" applyFont="1" applyBorder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1" fillId="0" borderId="2" xfId="1" applyNumberFormat="1" applyFont="1" applyBorder="1" applyAlignment="1">
      <alignment vertical="center"/>
    </xf>
    <xf numFmtId="177" fontId="11" fillId="0" borderId="2" xfId="1" applyNumberFormat="1" applyFont="1" applyBorder="1" applyAlignment="1" applyProtection="1">
      <alignment vertical="center"/>
      <protection locked="0"/>
    </xf>
    <xf numFmtId="177" fontId="12" fillId="0" borderId="11" xfId="1" applyNumberFormat="1" applyFont="1" applyBorder="1" applyAlignment="1">
      <alignment horizontal="right" vertical="center"/>
    </xf>
    <xf numFmtId="177" fontId="11" fillId="0" borderId="11" xfId="1" applyNumberFormat="1" applyFont="1" applyBorder="1" applyAlignment="1">
      <alignment horizontal="right" vertical="center"/>
    </xf>
    <xf numFmtId="180" fontId="11" fillId="0" borderId="11" xfId="1" applyNumberFormat="1" applyFont="1" applyBorder="1" applyAlignment="1">
      <alignment vertical="center"/>
    </xf>
    <xf numFmtId="177" fontId="12" fillId="0" borderId="2" xfId="1" applyNumberFormat="1" applyFont="1" applyBorder="1" applyAlignment="1">
      <alignment horizontal="right" vertical="center"/>
    </xf>
    <xf numFmtId="177" fontId="12" fillId="0" borderId="11" xfId="1" applyNumberFormat="1" applyFont="1" applyFill="1" applyBorder="1" applyAlignment="1">
      <alignment vertical="center"/>
    </xf>
    <xf numFmtId="177" fontId="12" fillId="0" borderId="11" xfId="1" applyNumberFormat="1" applyFont="1" applyFill="1" applyBorder="1" applyAlignment="1">
      <alignment horizontal="right" vertical="center"/>
    </xf>
    <xf numFmtId="177" fontId="11" fillId="0" borderId="11" xfId="1" applyNumberFormat="1" applyFont="1" applyFill="1" applyBorder="1" applyAlignment="1">
      <alignment vertical="center"/>
    </xf>
    <xf numFmtId="177" fontId="11" fillId="0" borderId="11" xfId="1" applyNumberFormat="1" applyFont="1" applyFill="1" applyBorder="1" applyAlignment="1">
      <alignment horizontal="right" vertical="center"/>
    </xf>
    <xf numFmtId="182" fontId="12" fillId="0" borderId="11" xfId="1" applyNumberFormat="1" applyFont="1" applyFill="1" applyBorder="1" applyAlignment="1">
      <alignment vertical="center"/>
    </xf>
    <xf numFmtId="182" fontId="12" fillId="0" borderId="2" xfId="1" applyNumberFormat="1" applyFont="1" applyFill="1" applyBorder="1" applyAlignment="1">
      <alignment vertical="center"/>
    </xf>
    <xf numFmtId="182" fontId="11" fillId="0" borderId="11" xfId="1" applyNumberFormat="1" applyFont="1" applyFill="1" applyBorder="1" applyAlignment="1">
      <alignment vertical="center"/>
    </xf>
    <xf numFmtId="182" fontId="8" fillId="0" borderId="11" xfId="1" applyNumberFormat="1" applyFont="1" applyFill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180" fontId="8" fillId="0" borderId="11" xfId="1" applyNumberFormat="1" applyFont="1" applyFill="1" applyBorder="1" applyAlignment="1">
      <alignment vertical="center"/>
    </xf>
    <xf numFmtId="180" fontId="11" fillId="0" borderId="11" xfId="1" applyNumberFormat="1" applyFont="1" applyFill="1" applyBorder="1" applyAlignment="1">
      <alignment horizontal="right" vertical="center"/>
    </xf>
    <xf numFmtId="180" fontId="8" fillId="0" borderId="11" xfId="1" applyNumberFormat="1" applyFont="1" applyFill="1" applyBorder="1" applyAlignment="1">
      <alignment horizontal="right" vertical="center"/>
    </xf>
    <xf numFmtId="181" fontId="0" fillId="0" borderId="9" xfId="0" applyNumberFormat="1" applyBorder="1" applyAlignment="1"/>
    <xf numFmtId="0" fontId="0" fillId="0" borderId="9" xfId="0" applyBorder="1" applyAlignment="1"/>
    <xf numFmtId="176" fontId="0" fillId="0" borderId="9" xfId="0" applyNumberForma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38" fontId="8" fillId="0" borderId="2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0" fontId="0" fillId="0" borderId="7" xfId="0" applyBorder="1"/>
    <xf numFmtId="0" fontId="4" fillId="0" borderId="10" xfId="1" applyNumberFormat="1" applyFont="1" applyBorder="1" applyAlignment="1">
      <alignment horizontal="center" vertical="center" textRotation="255"/>
    </xf>
    <xf numFmtId="0" fontId="4" fillId="0" borderId="11" xfId="0" applyNumberFormat="1" applyFont="1" applyBorder="1" applyAlignment="1">
      <alignment horizontal="center" vertical="center" textRotation="255"/>
    </xf>
    <xf numFmtId="0" fontId="4" fillId="0" borderId="12" xfId="0" applyNumberFormat="1" applyFont="1" applyBorder="1" applyAlignment="1">
      <alignment horizontal="center" vertical="center" textRotation="255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right" vertical="center"/>
    </xf>
    <xf numFmtId="0" fontId="10" fillId="0" borderId="7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</cellXfs>
  <cellStyles count="4">
    <cellStyle name="パーセント 2" xfId="3" xr:uid="{E8BA09FD-D1FB-40B6-BEF1-5F7FF614E0AC}"/>
    <cellStyle name="桁区切り" xfId="1" builtinId="6"/>
    <cellStyle name="標準" xfId="0" builtinId="0"/>
    <cellStyle name="標準 2" xfId="2" xr:uid="{D61A265D-500E-4C67-9ABF-1FB0471A830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N29"/>
  <sheetViews>
    <sheetView workbookViewId="0"/>
  </sheetViews>
  <sheetFormatPr defaultRowHeight="13.5" x14ac:dyDescent="0.15"/>
  <cols>
    <col min="1" max="1" width="2.125" customWidth="1"/>
    <col min="2" max="2" width="13.625" customWidth="1"/>
    <col min="3" max="3" width="15.75" style="3" customWidth="1"/>
    <col min="4" max="4" width="7.625" style="3" bestFit="1" customWidth="1"/>
    <col min="5" max="5" width="13.625" style="3" customWidth="1"/>
    <col min="6" max="6" width="7.625" style="3" bestFit="1" customWidth="1"/>
    <col min="7" max="7" width="2.125" style="3" customWidth="1"/>
    <col min="9" max="9" width="13.625" style="3" customWidth="1"/>
    <col min="10" max="10" width="7.25" style="3" bestFit="1" customWidth="1"/>
    <col min="11" max="11" width="13.625" style="3" customWidth="1"/>
    <col min="12" max="12" width="7.25" style="3" bestFit="1" customWidth="1"/>
    <col min="13" max="13" width="11" bestFit="1" customWidth="1"/>
    <col min="14" max="14" width="6.5" bestFit="1" customWidth="1"/>
  </cols>
  <sheetData>
    <row r="2" spans="2:14" x14ac:dyDescent="0.15">
      <c r="B2" s="4" t="s">
        <v>22</v>
      </c>
      <c r="C2" s="5" t="s">
        <v>33</v>
      </c>
      <c r="D2" s="5" t="s">
        <v>34</v>
      </c>
      <c r="E2" s="5" t="s">
        <v>37</v>
      </c>
      <c r="F2" s="5" t="s">
        <v>34</v>
      </c>
      <c r="H2" s="5" t="s">
        <v>40</v>
      </c>
      <c r="I2" s="5" t="s">
        <v>33</v>
      </c>
      <c r="J2" s="5" t="s">
        <v>34</v>
      </c>
      <c r="K2" s="5" t="s">
        <v>37</v>
      </c>
      <c r="L2" s="5" t="s">
        <v>34</v>
      </c>
    </row>
    <row r="3" spans="2:14" x14ac:dyDescent="0.15">
      <c r="B3" t="s">
        <v>3</v>
      </c>
      <c r="C3" s="3">
        <f>SUM(I3:I7)</f>
        <v>29445094344</v>
      </c>
      <c r="D3" s="7" t="e">
        <f t="shared" ref="D3:D12" si="0">ROUND(C3/$C$12%,1)</f>
        <v>#REF!</v>
      </c>
      <c r="E3" s="10">
        <f t="shared" ref="E3:E11" si="1">ROUND(C3/1000,0)</f>
        <v>29445094</v>
      </c>
      <c r="F3" s="8" t="e">
        <f t="shared" ref="F3:F11" si="2">ROUND(E3/$E$12%,2)</f>
        <v>#REF!</v>
      </c>
      <c r="H3" s="11" t="s">
        <v>21</v>
      </c>
      <c r="I3" s="14">
        <f>県税決算額・税外収入決算額!I15</f>
        <v>26058606720</v>
      </c>
      <c r="J3" s="17" t="e">
        <f>ROUND(I3/$C$12%,1)</f>
        <v>#REF!</v>
      </c>
      <c r="K3" s="20">
        <f t="shared" ref="K3:K14" si="3">ROUND(I3/1000,0)</f>
        <v>26058607</v>
      </c>
      <c r="L3" s="23" t="e">
        <f>ROUND(K3/$E$12%,1)</f>
        <v>#REF!</v>
      </c>
      <c r="M3" s="139">
        <f>SUM(K3:K7)</f>
        <v>29445095</v>
      </c>
      <c r="N3" s="141" t="e">
        <f>SUM(L3:L7)</f>
        <v>#REF!</v>
      </c>
    </row>
    <row r="4" spans="2:14" x14ac:dyDescent="0.15">
      <c r="B4" t="s">
        <v>17</v>
      </c>
      <c r="C4" s="3">
        <f>I8+I9</f>
        <v>18333984402</v>
      </c>
      <c r="D4" s="7" t="e">
        <f t="shared" si="0"/>
        <v>#REF!</v>
      </c>
      <c r="E4" s="10">
        <f t="shared" si="1"/>
        <v>18333984</v>
      </c>
      <c r="F4" s="8" t="e">
        <f t="shared" si="2"/>
        <v>#REF!</v>
      </c>
      <c r="H4" s="12" t="s">
        <v>44</v>
      </c>
      <c r="I4" s="15">
        <f>県税決算額・税外収入決算額!I19</f>
        <v>2466900792</v>
      </c>
      <c r="J4" s="18" t="e">
        <f>ROUND(I4/$C$12%,1)</f>
        <v>#REF!</v>
      </c>
      <c r="K4" s="21">
        <f t="shared" si="3"/>
        <v>2466901</v>
      </c>
      <c r="L4" s="24" t="e">
        <f t="shared" ref="L4:L9" si="4">ROUND(K4/$E$12%,1)</f>
        <v>#REF!</v>
      </c>
      <c r="M4" s="140"/>
      <c r="N4" s="141"/>
    </row>
    <row r="5" spans="2:14" x14ac:dyDescent="0.15">
      <c r="B5" t="s">
        <v>24</v>
      </c>
      <c r="C5" s="3">
        <f>県税決算額・税外収入決算額!I47</f>
        <v>17869199558</v>
      </c>
      <c r="D5" s="7" t="e">
        <f t="shared" si="0"/>
        <v>#REF!</v>
      </c>
      <c r="E5" s="10">
        <f t="shared" si="1"/>
        <v>17869200</v>
      </c>
      <c r="F5" s="8" t="e">
        <f t="shared" si="2"/>
        <v>#REF!</v>
      </c>
      <c r="H5" s="12" t="s">
        <v>38</v>
      </c>
      <c r="I5" s="15">
        <f>県税決算額・税外収入決算額!I23</f>
        <v>140732433</v>
      </c>
      <c r="J5" s="18" t="e">
        <f>ROUND(I5/$C$12%,1)</f>
        <v>#REF!</v>
      </c>
      <c r="K5" s="21">
        <f t="shared" si="3"/>
        <v>140732</v>
      </c>
      <c r="L5" s="24" t="e">
        <f t="shared" si="4"/>
        <v>#REF!</v>
      </c>
      <c r="M5" s="140"/>
      <c r="N5" s="141"/>
    </row>
    <row r="6" spans="2:14" x14ac:dyDescent="0.15">
      <c r="B6" t="s">
        <v>26</v>
      </c>
      <c r="C6" s="3">
        <f>県税決算額・税外収入決算額!I51</f>
        <v>1578038917</v>
      </c>
      <c r="D6" s="7" t="e">
        <f t="shared" si="0"/>
        <v>#REF!</v>
      </c>
      <c r="E6" s="10">
        <f t="shared" si="1"/>
        <v>1578039</v>
      </c>
      <c r="F6" s="8" t="e">
        <f t="shared" si="2"/>
        <v>#REF!</v>
      </c>
      <c r="H6" s="12" t="s">
        <v>8</v>
      </c>
      <c r="I6" s="15">
        <f>県税決算額・税外収入決算額!I27</f>
        <v>331564557</v>
      </c>
      <c r="J6" s="18" t="e">
        <f>ROUND(I6/$C$12%,1)</f>
        <v>#REF!</v>
      </c>
      <c r="K6" s="21">
        <f t="shared" si="3"/>
        <v>331565</v>
      </c>
      <c r="L6" s="24" t="e">
        <f t="shared" si="4"/>
        <v>#REF!</v>
      </c>
      <c r="M6" s="140"/>
      <c r="N6" s="141"/>
    </row>
    <row r="7" spans="2:14" x14ac:dyDescent="0.15">
      <c r="B7" t="s">
        <v>27</v>
      </c>
      <c r="C7" s="3">
        <f>県税決算額・税外収入決算額!I55</f>
        <v>1045071709</v>
      </c>
      <c r="D7" s="7" t="e">
        <f t="shared" si="0"/>
        <v>#REF!</v>
      </c>
      <c r="E7" s="10">
        <f t="shared" si="1"/>
        <v>1045072</v>
      </c>
      <c r="F7" s="8" t="e">
        <f t="shared" si="2"/>
        <v>#REF!</v>
      </c>
      <c r="H7" s="13" t="s">
        <v>39</v>
      </c>
      <c r="I7" s="16">
        <f>県税決算額・税外収入決算額!I31</f>
        <v>447289842</v>
      </c>
      <c r="J7" s="19" t="e">
        <f>ROUND(I7/$C$12%,1)</f>
        <v>#REF!</v>
      </c>
      <c r="K7" s="22">
        <f t="shared" si="3"/>
        <v>447290</v>
      </c>
      <c r="L7" s="25" t="e">
        <f t="shared" si="4"/>
        <v>#REF!</v>
      </c>
      <c r="M7" s="140"/>
      <c r="N7" s="141"/>
    </row>
    <row r="8" spans="2:14" x14ac:dyDescent="0.15">
      <c r="B8" t="s">
        <v>23</v>
      </c>
      <c r="C8" s="3">
        <f>県税決算額・税外収入決算額!I63</f>
        <v>9245658980</v>
      </c>
      <c r="D8" s="7" t="e">
        <f t="shared" si="0"/>
        <v>#REF!</v>
      </c>
      <c r="E8" s="10">
        <f t="shared" si="1"/>
        <v>9245659</v>
      </c>
      <c r="F8" s="8" t="e">
        <f t="shared" si="2"/>
        <v>#REF!</v>
      </c>
      <c r="H8" s="11" t="s">
        <v>42</v>
      </c>
      <c r="I8" s="14">
        <f>県税決算額・税外収入決算額!I39</f>
        <v>812126703</v>
      </c>
      <c r="J8" s="17" t="e">
        <f>ROUND(I8/$C$12%,2)</f>
        <v>#REF!</v>
      </c>
      <c r="K8" s="21">
        <f t="shared" si="3"/>
        <v>812127</v>
      </c>
      <c r="L8" s="26" t="e">
        <f t="shared" si="4"/>
        <v>#REF!</v>
      </c>
      <c r="M8" s="139">
        <f>SUM(K8:K9)</f>
        <v>18333985</v>
      </c>
      <c r="N8" s="141" t="e">
        <f>SUM(L8:L9)</f>
        <v>#REF!</v>
      </c>
    </row>
    <row r="9" spans="2:14" x14ac:dyDescent="0.15">
      <c r="B9" t="s">
        <v>30</v>
      </c>
      <c r="C9" s="3" t="e">
        <f>県税決算額・税外収入決算額!#REF!+県税決算額・税外収入決算額!I106</f>
        <v>#REF!</v>
      </c>
      <c r="D9" s="7" t="e">
        <f t="shared" si="0"/>
        <v>#REF!</v>
      </c>
      <c r="E9" s="10" t="e">
        <f t="shared" si="1"/>
        <v>#REF!</v>
      </c>
      <c r="F9" s="8" t="e">
        <f t="shared" si="2"/>
        <v>#REF!</v>
      </c>
      <c r="H9" s="13" t="s">
        <v>43</v>
      </c>
      <c r="I9" s="16">
        <f>県税決算額・税外収入決算額!I43</f>
        <v>17521857699</v>
      </c>
      <c r="J9" s="19" t="e">
        <f>ROUND(I9/$C$12%,1)</f>
        <v>#REF!</v>
      </c>
      <c r="K9" s="21">
        <f t="shared" si="3"/>
        <v>17521858</v>
      </c>
      <c r="L9" s="25" t="e">
        <f t="shared" si="4"/>
        <v>#REF!</v>
      </c>
      <c r="M9" s="140"/>
      <c r="N9" s="141"/>
    </row>
    <row r="10" spans="2:14" x14ac:dyDescent="0.15">
      <c r="B10" t="s">
        <v>20</v>
      </c>
      <c r="C10" s="3">
        <f>県税決算額・税外収入決算額!I77</f>
        <v>13325115141</v>
      </c>
      <c r="D10" s="7" t="e">
        <f t="shared" si="0"/>
        <v>#REF!</v>
      </c>
      <c r="E10" s="10">
        <f t="shared" si="1"/>
        <v>13325115</v>
      </c>
      <c r="F10" s="8" t="e">
        <f t="shared" si="2"/>
        <v>#REF!</v>
      </c>
      <c r="H10" s="11" t="s">
        <v>45</v>
      </c>
      <c r="I10" s="14">
        <f>県税決算額・税外収入決算額!I59</f>
        <v>145491000</v>
      </c>
      <c r="J10" s="17" t="e">
        <f>ROUND(I10/$C$12%,2)</f>
        <v>#REF!</v>
      </c>
      <c r="K10" s="20">
        <f t="shared" si="3"/>
        <v>145491</v>
      </c>
      <c r="L10" s="27" t="e">
        <f>ROUND(K10/$E$12%,2)</f>
        <v>#REF!</v>
      </c>
      <c r="M10" s="139" t="e">
        <f>SUM(K10:K14)</f>
        <v>#REF!</v>
      </c>
      <c r="N10" s="141" t="e">
        <f>SUM(L10:L14)</f>
        <v>#REF!</v>
      </c>
    </row>
    <row r="11" spans="2:14" x14ac:dyDescent="0.15">
      <c r="B11" t="s">
        <v>25</v>
      </c>
      <c r="C11" s="3" t="e">
        <f>SUM(I10:I13)</f>
        <v>#REF!</v>
      </c>
      <c r="D11" s="7" t="e">
        <f t="shared" si="0"/>
        <v>#REF!</v>
      </c>
      <c r="E11" s="10" t="e">
        <f t="shared" si="1"/>
        <v>#REF!</v>
      </c>
      <c r="F11" s="8" t="e">
        <f t="shared" si="2"/>
        <v>#REF!</v>
      </c>
      <c r="H11" s="12" t="s">
        <v>47</v>
      </c>
      <c r="I11" s="15">
        <f>県税決算額・税外収入決算額!I89</f>
        <v>229656037</v>
      </c>
      <c r="J11" s="18" t="e">
        <f>ROUND(I11/$C$12%,2)</f>
        <v>#REF!</v>
      </c>
      <c r="K11" s="21">
        <f t="shared" si="3"/>
        <v>229656</v>
      </c>
      <c r="L11" s="28" t="e">
        <f>ROUND(K11/$E$12%,2)</f>
        <v>#REF!</v>
      </c>
      <c r="M11" s="140"/>
      <c r="N11" s="141"/>
    </row>
    <row r="12" spans="2:14" x14ac:dyDescent="0.15">
      <c r="B12" t="s">
        <v>32</v>
      </c>
      <c r="C12" s="3" t="e">
        <f>SUM(C3:C11)</f>
        <v>#REF!</v>
      </c>
      <c r="D12" s="7" t="e">
        <f t="shared" si="0"/>
        <v>#REF!</v>
      </c>
      <c r="E12" s="10" t="e">
        <f>SUM(E3:E11)</f>
        <v>#REF!</v>
      </c>
      <c r="F12" s="8" t="e">
        <f>SUM(F3:F11)</f>
        <v>#REF!</v>
      </c>
      <c r="H12" s="12" t="s">
        <v>4</v>
      </c>
      <c r="I12" s="15" t="e">
        <f>県税決算額・税外収入決算額!#REF!</f>
        <v>#REF!</v>
      </c>
      <c r="J12" s="18" t="e">
        <f>ROUND(I12/$C$12%,2)</f>
        <v>#REF!</v>
      </c>
      <c r="K12" s="21" t="e">
        <f t="shared" si="3"/>
        <v>#REF!</v>
      </c>
      <c r="L12" s="28" t="e">
        <f>ROUND(K12/$E$12%,2)</f>
        <v>#REF!</v>
      </c>
      <c r="M12" s="140"/>
      <c r="N12" s="141"/>
    </row>
    <row r="13" spans="2:14" x14ac:dyDescent="0.15">
      <c r="H13" s="12" t="s">
        <v>46</v>
      </c>
      <c r="I13" s="15">
        <f>県税決算額・税外収入決算額!I94</f>
        <v>7296766</v>
      </c>
      <c r="J13" s="18" t="e">
        <f>ROUND(I13/$C$12%,2)</f>
        <v>#REF!</v>
      </c>
      <c r="K13" s="21">
        <f t="shared" si="3"/>
        <v>7297</v>
      </c>
      <c r="L13" s="28" t="e">
        <f>ROUND(K13/$E$12%,2)</f>
        <v>#REF!</v>
      </c>
      <c r="M13" s="140"/>
      <c r="N13" s="141"/>
    </row>
    <row r="14" spans="2:14" x14ac:dyDescent="0.15">
      <c r="H14" s="13"/>
      <c r="I14" s="16"/>
      <c r="J14" s="19" t="e">
        <f>ROUND(I14/$C$12%,2)</f>
        <v>#REF!</v>
      </c>
      <c r="K14" s="22">
        <f t="shared" si="3"/>
        <v>0</v>
      </c>
      <c r="L14" s="29" t="e">
        <f>ROUND(K14/$E$12%,2)</f>
        <v>#REF!</v>
      </c>
      <c r="M14" s="140"/>
      <c r="N14" s="141"/>
    </row>
    <row r="15" spans="2:14" x14ac:dyDescent="0.15">
      <c r="B15" s="4"/>
      <c r="C15" s="5"/>
      <c r="D15" s="5"/>
      <c r="E15" s="5"/>
      <c r="F15" s="5"/>
    </row>
    <row r="16" spans="2:14" x14ac:dyDescent="0.15">
      <c r="D16" s="8"/>
      <c r="F16" s="9"/>
      <c r="H16" s="8"/>
    </row>
    <row r="17" spans="3:8" x14ac:dyDescent="0.15">
      <c r="D17" s="8"/>
      <c r="F17" s="9"/>
      <c r="H17" s="8"/>
    </row>
    <row r="18" spans="3:8" x14ac:dyDescent="0.15">
      <c r="D18" s="8"/>
      <c r="F18" s="9"/>
      <c r="H18" s="8"/>
    </row>
    <row r="19" spans="3:8" x14ac:dyDescent="0.15">
      <c r="D19" s="8"/>
      <c r="F19" s="9"/>
      <c r="H19" s="8"/>
    </row>
    <row r="20" spans="3:8" x14ac:dyDescent="0.15">
      <c r="D20" s="8"/>
      <c r="F20" s="9"/>
      <c r="H20" s="8"/>
    </row>
    <row r="21" spans="3:8" x14ac:dyDescent="0.15">
      <c r="D21" s="8"/>
      <c r="F21" s="9"/>
      <c r="H21" s="8"/>
    </row>
    <row r="22" spans="3:8" x14ac:dyDescent="0.15">
      <c r="D22" s="8"/>
      <c r="F22" s="9"/>
      <c r="H22" s="8"/>
    </row>
    <row r="23" spans="3:8" x14ac:dyDescent="0.15">
      <c r="D23" s="8"/>
      <c r="F23" s="9"/>
      <c r="H23" s="8"/>
    </row>
    <row r="24" spans="3:8" x14ac:dyDescent="0.15">
      <c r="D24" s="8"/>
      <c r="F24" s="9"/>
      <c r="H24" s="8"/>
    </row>
    <row r="25" spans="3:8" x14ac:dyDescent="0.15">
      <c r="D25" s="9"/>
      <c r="F25" s="9"/>
    </row>
    <row r="27" spans="3:8" x14ac:dyDescent="0.15">
      <c r="C27" s="6" t="s">
        <v>73</v>
      </c>
      <c r="D27" s="3" t="s">
        <v>78</v>
      </c>
    </row>
    <row r="29" spans="3:8" x14ac:dyDescent="0.15">
      <c r="H29" s="10"/>
    </row>
  </sheetData>
  <mergeCells count="6">
    <mergeCell ref="M3:M7"/>
    <mergeCell ref="N3:N7"/>
    <mergeCell ref="M8:M9"/>
    <mergeCell ref="N8:N9"/>
    <mergeCell ref="M10:M14"/>
    <mergeCell ref="N10:N14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63"/>
  <sheetViews>
    <sheetView tabSelected="1" view="pageBreakPreview" zoomScaleNormal="100" zoomScaleSheetLayoutView="100" workbookViewId="0">
      <selection activeCell="G147" sqref="G147"/>
    </sheetView>
  </sheetViews>
  <sheetFormatPr defaultRowHeight="13.5" x14ac:dyDescent="0.15"/>
  <cols>
    <col min="1" max="2" width="1.25" style="1" customWidth="1"/>
    <col min="3" max="3" width="2.5" style="30" customWidth="1"/>
    <col min="4" max="4" width="12.5" style="30" customWidth="1"/>
    <col min="5" max="5" width="3.125" style="31" customWidth="1"/>
    <col min="6" max="6" width="15" style="1" customWidth="1"/>
    <col min="7" max="7" width="16.25" style="1" customWidth="1"/>
    <col min="8" max="8" width="11.25" style="1" customWidth="1"/>
    <col min="9" max="9" width="16.25" style="1" customWidth="1"/>
    <col min="10" max="10" width="11.25" style="1" customWidth="1"/>
    <col min="11" max="12" width="6.25" style="1" customWidth="1"/>
    <col min="13" max="13" width="16.25" style="1" customWidth="1"/>
    <col min="14" max="14" width="11.25" style="1" customWidth="1"/>
    <col min="15" max="15" width="16.25" style="1" customWidth="1"/>
    <col min="16" max="16" width="11.25" style="1" customWidth="1"/>
    <col min="17" max="21" width="9.375" style="1" customWidth="1"/>
    <col min="22" max="22" width="3.125" style="31" customWidth="1"/>
    <col min="23" max="23" width="9.75" style="1" bestFit="1" customWidth="1"/>
    <col min="24" max="24" width="11.125" style="32" bestFit="1" customWidth="1"/>
    <col min="25" max="25" width="11.125" style="33" bestFit="1" customWidth="1"/>
    <col min="26" max="27" width="9.125" style="32" bestFit="1" customWidth="1"/>
    <col min="28" max="28" width="9" style="32" customWidth="1"/>
    <col min="29" max="30" width="9.125" style="32" bestFit="1" customWidth="1"/>
    <col min="31" max="31" width="9" style="1" customWidth="1"/>
    <col min="32" max="16384" width="9" style="1"/>
  </cols>
  <sheetData>
    <row r="1" spans="1:30" ht="19.5" customHeight="1" x14ac:dyDescent="0.15">
      <c r="A1" s="35" t="s">
        <v>84</v>
      </c>
      <c r="D1" s="50"/>
      <c r="F1" s="64"/>
      <c r="H1" s="75"/>
      <c r="I1" s="75"/>
      <c r="K1" s="35"/>
      <c r="L1" s="77"/>
      <c r="M1" s="35"/>
      <c r="N1" s="35"/>
      <c r="O1" s="35"/>
      <c r="P1" s="64"/>
      <c r="Q1" s="64"/>
      <c r="R1" s="64"/>
      <c r="S1" s="64"/>
      <c r="T1" s="64"/>
      <c r="U1" s="64"/>
      <c r="X1" s="1"/>
      <c r="Y1" s="1"/>
      <c r="Z1" s="1"/>
      <c r="AA1" s="1"/>
      <c r="AB1" s="1"/>
      <c r="AC1" s="1"/>
      <c r="AD1" s="1"/>
    </row>
    <row r="2" spans="1:30" ht="19.5" customHeight="1" x14ac:dyDescent="0.15">
      <c r="C2" s="43"/>
      <c r="D2" s="43"/>
      <c r="E2" s="57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57"/>
      <c r="X2" s="142"/>
      <c r="Y2" s="142"/>
      <c r="Z2" s="1"/>
      <c r="AA2" s="1"/>
      <c r="AB2" s="1"/>
      <c r="AC2" s="1"/>
      <c r="AD2" s="1"/>
    </row>
    <row r="3" spans="1:30" s="30" customFormat="1" ht="13.5" customHeight="1" x14ac:dyDescent="0.15">
      <c r="A3" s="36"/>
      <c r="B3" s="40"/>
      <c r="C3" s="44"/>
      <c r="D3" s="51"/>
      <c r="E3" s="150" t="s">
        <v>48</v>
      </c>
      <c r="F3" s="153" t="s">
        <v>65</v>
      </c>
      <c r="G3" s="143" t="s">
        <v>28</v>
      </c>
      <c r="H3" s="144"/>
      <c r="I3" s="143" t="s">
        <v>66</v>
      </c>
      <c r="J3" s="144"/>
      <c r="K3" s="143" t="s">
        <v>49</v>
      </c>
      <c r="L3" s="143"/>
      <c r="M3" s="143" t="s">
        <v>72</v>
      </c>
      <c r="N3" s="143"/>
      <c r="O3" s="143" t="s">
        <v>71</v>
      </c>
      <c r="P3" s="143"/>
      <c r="Q3" s="143" t="s">
        <v>16</v>
      </c>
      <c r="R3" s="143"/>
      <c r="S3" s="143"/>
      <c r="T3" s="158" t="s">
        <v>50</v>
      </c>
      <c r="U3" s="158" t="s">
        <v>53</v>
      </c>
      <c r="V3" s="150" t="s">
        <v>48</v>
      </c>
      <c r="X3" s="142"/>
      <c r="Y3" s="142"/>
    </row>
    <row r="4" spans="1:30" s="30" customFormat="1" ht="13.5" customHeight="1" x14ac:dyDescent="0.15">
      <c r="A4" s="37"/>
      <c r="C4" s="43"/>
      <c r="D4" s="52"/>
      <c r="E4" s="151"/>
      <c r="F4" s="154"/>
      <c r="G4" s="153" t="s">
        <v>67</v>
      </c>
      <c r="H4" s="153" t="s">
        <v>68</v>
      </c>
      <c r="I4" s="153" t="s">
        <v>67</v>
      </c>
      <c r="J4" s="153" t="s">
        <v>68</v>
      </c>
      <c r="K4" s="153" t="s">
        <v>69</v>
      </c>
      <c r="L4" s="153" t="s">
        <v>70</v>
      </c>
      <c r="M4" s="153" t="s">
        <v>67</v>
      </c>
      <c r="N4" s="153" t="s">
        <v>31</v>
      </c>
      <c r="O4" s="153" t="s">
        <v>67</v>
      </c>
      <c r="P4" s="153" t="s">
        <v>13</v>
      </c>
      <c r="Q4" s="153" t="s">
        <v>54</v>
      </c>
      <c r="R4" s="143" t="s">
        <v>10</v>
      </c>
      <c r="S4" s="143"/>
      <c r="T4" s="159"/>
      <c r="U4" s="159"/>
      <c r="V4" s="151"/>
      <c r="X4" s="145"/>
      <c r="Y4" s="145"/>
    </row>
    <row r="5" spans="1:30" s="30" customFormat="1" ht="13.5" customHeight="1" x14ac:dyDescent="0.15">
      <c r="A5" s="38"/>
      <c r="B5" s="41"/>
      <c r="C5" s="45"/>
      <c r="D5" s="53"/>
      <c r="E5" s="152"/>
      <c r="F5" s="155"/>
      <c r="G5" s="161"/>
      <c r="H5" s="161"/>
      <c r="I5" s="161"/>
      <c r="J5" s="161"/>
      <c r="K5" s="155"/>
      <c r="L5" s="155"/>
      <c r="M5" s="155"/>
      <c r="N5" s="155"/>
      <c r="O5" s="155"/>
      <c r="P5" s="155"/>
      <c r="Q5" s="155"/>
      <c r="R5" s="66" t="s">
        <v>29</v>
      </c>
      <c r="S5" s="71" t="s">
        <v>55</v>
      </c>
      <c r="T5" s="160"/>
      <c r="U5" s="160"/>
      <c r="V5" s="152"/>
      <c r="X5" s="62"/>
      <c r="Y5" s="62"/>
    </row>
    <row r="6" spans="1:30" s="30" customFormat="1" ht="13.5" customHeight="1" x14ac:dyDescent="0.15">
      <c r="A6" s="37"/>
      <c r="C6" s="44"/>
      <c r="D6" s="51"/>
      <c r="E6" s="58"/>
      <c r="F6" s="67" t="s">
        <v>12</v>
      </c>
      <c r="G6" s="67" t="s">
        <v>12</v>
      </c>
      <c r="H6" s="67" t="s">
        <v>0</v>
      </c>
      <c r="I6" s="67" t="s">
        <v>12</v>
      </c>
      <c r="J6" s="67" t="s">
        <v>0</v>
      </c>
      <c r="K6" s="67" t="s">
        <v>12</v>
      </c>
      <c r="L6" s="67" t="s">
        <v>0</v>
      </c>
      <c r="M6" s="67" t="s">
        <v>12</v>
      </c>
      <c r="N6" s="67" t="s">
        <v>19</v>
      </c>
      <c r="O6" s="67" t="s">
        <v>12</v>
      </c>
      <c r="P6" s="67" t="s">
        <v>0</v>
      </c>
      <c r="Q6" s="67" t="s">
        <v>2</v>
      </c>
      <c r="R6" s="67" t="s">
        <v>2</v>
      </c>
      <c r="S6" s="67" t="s">
        <v>2</v>
      </c>
      <c r="T6" s="67" t="s">
        <v>2</v>
      </c>
      <c r="U6" s="67" t="s">
        <v>2</v>
      </c>
      <c r="V6" s="58"/>
    </row>
    <row r="7" spans="1:30" s="34" customFormat="1" ht="13.5" customHeight="1" x14ac:dyDescent="0.15">
      <c r="A7" s="146" t="s">
        <v>77</v>
      </c>
      <c r="B7" s="147"/>
      <c r="C7" s="147"/>
      <c r="D7" s="148"/>
      <c r="E7" s="59">
        <v>1</v>
      </c>
      <c r="F7" s="100">
        <f>F8+F9</f>
        <v>90925695000</v>
      </c>
      <c r="G7" s="100">
        <f t="shared" ref="G7:P7" si="0">G8+G9</f>
        <v>93326931599</v>
      </c>
      <c r="H7" s="100">
        <f>H8+H9</f>
        <v>3962470</v>
      </c>
      <c r="I7" s="100">
        <f t="shared" si="0"/>
        <v>91917440754</v>
      </c>
      <c r="J7" s="100">
        <f t="shared" si="0"/>
        <v>3874844</v>
      </c>
      <c r="K7" s="100">
        <f t="shared" si="0"/>
        <v>0</v>
      </c>
      <c r="L7" s="100">
        <f t="shared" si="0"/>
        <v>0</v>
      </c>
      <c r="M7" s="100">
        <f t="shared" si="0"/>
        <v>77345973</v>
      </c>
      <c r="N7" s="100">
        <f t="shared" si="0"/>
        <v>7093</v>
      </c>
      <c r="O7" s="100">
        <f t="shared" si="0"/>
        <v>1332144872</v>
      </c>
      <c r="P7" s="100">
        <f t="shared" si="0"/>
        <v>80533</v>
      </c>
      <c r="Q7" s="118">
        <v>101.09072111464201</v>
      </c>
      <c r="R7" s="118">
        <v>98.489727647903194</v>
      </c>
      <c r="S7" s="118">
        <v>98.837099003908804</v>
      </c>
      <c r="T7" s="123">
        <v>100.86</v>
      </c>
      <c r="U7" s="118">
        <v>100.50131820224925</v>
      </c>
      <c r="V7" s="59">
        <f>E7</f>
        <v>1</v>
      </c>
      <c r="W7" s="86"/>
      <c r="X7" s="89"/>
      <c r="Y7" s="89"/>
      <c r="Z7" s="89"/>
      <c r="AA7" s="89"/>
      <c r="AB7" s="89"/>
      <c r="AC7" s="89"/>
      <c r="AD7" s="89"/>
    </row>
    <row r="8" spans="1:30" s="30" customFormat="1" ht="13.5" customHeight="1" x14ac:dyDescent="0.15">
      <c r="A8" s="37"/>
      <c r="C8" s="46"/>
      <c r="D8" s="55" t="s">
        <v>56</v>
      </c>
      <c r="E8" s="60">
        <v>2</v>
      </c>
      <c r="F8" s="101">
        <f>SUM(F12,F36,F47,F52,F56,F60,F78,F90,F64,F68,,F95,F99)+F82+F86</f>
        <v>90727110000</v>
      </c>
      <c r="G8" s="101">
        <f t="shared" ref="G8:P8" si="1">SUM(G12,G36,G47,G52,G56,G60,G78,G90,G64,G68,,G95,G99)+G82+G86</f>
        <v>92321640624</v>
      </c>
      <c r="H8" s="101">
        <f>SUM(H12,H36,H47,H52,H56,H60,H78,H90,H64,H68,,H95,H99)+H82+H86</f>
        <v>3878113</v>
      </c>
      <c r="I8" s="101">
        <f t="shared" si="1"/>
        <v>91650326651</v>
      </c>
      <c r="J8" s="101">
        <f t="shared" si="1"/>
        <v>3848549</v>
      </c>
      <c r="K8" s="101">
        <f t="shared" si="1"/>
        <v>0</v>
      </c>
      <c r="L8" s="101">
        <f t="shared" si="1"/>
        <v>0</v>
      </c>
      <c r="M8" s="101">
        <f t="shared" si="1"/>
        <v>789385</v>
      </c>
      <c r="N8" s="101">
        <f t="shared" si="1"/>
        <v>93</v>
      </c>
      <c r="O8" s="101">
        <f t="shared" si="1"/>
        <v>670524588</v>
      </c>
      <c r="P8" s="101">
        <f t="shared" si="1"/>
        <v>29471</v>
      </c>
      <c r="Q8" s="119">
        <v>101.01757528813604</v>
      </c>
      <c r="R8" s="119">
        <v>99.272853072732886</v>
      </c>
      <c r="S8" s="119">
        <v>99.717133583601139</v>
      </c>
      <c r="T8" s="124">
        <v>100.96</v>
      </c>
      <c r="U8" s="119">
        <v>100.51459347931437</v>
      </c>
      <c r="V8" s="60">
        <f>E8</f>
        <v>2</v>
      </c>
      <c r="W8" s="86"/>
      <c r="X8" s="89"/>
      <c r="Y8" s="89"/>
      <c r="Z8" s="90"/>
      <c r="AA8" s="90"/>
      <c r="AB8" s="90"/>
      <c r="AC8" s="90"/>
      <c r="AD8" s="90"/>
    </row>
    <row r="9" spans="1:30" s="30" customFormat="1" ht="13.5" customHeight="1" x14ac:dyDescent="0.15">
      <c r="A9" s="37"/>
      <c r="C9" s="46"/>
      <c r="D9" s="55" t="s">
        <v>7</v>
      </c>
      <c r="E9" s="60">
        <v>3</v>
      </c>
      <c r="F9" s="101">
        <f>SUM(F13,F37,F53,F57,F61,F79,F91,F65,F69,F96)+F83+F87</f>
        <v>198585000</v>
      </c>
      <c r="G9" s="101">
        <f t="shared" ref="G9:P9" si="2">SUM(G13,G37,G53,G57,G61,G79,G91,G65,G69,G96)+G83+G87</f>
        <v>1005290975</v>
      </c>
      <c r="H9" s="101">
        <f t="shared" si="2"/>
        <v>84357</v>
      </c>
      <c r="I9" s="101">
        <f t="shared" si="2"/>
        <v>267114103</v>
      </c>
      <c r="J9" s="101">
        <f t="shared" si="2"/>
        <v>26295</v>
      </c>
      <c r="K9" s="101">
        <f t="shared" si="2"/>
        <v>0</v>
      </c>
      <c r="L9" s="101">
        <f t="shared" si="2"/>
        <v>0</v>
      </c>
      <c r="M9" s="101">
        <f t="shared" si="2"/>
        <v>76556588</v>
      </c>
      <c r="N9" s="101">
        <f t="shared" si="2"/>
        <v>7000</v>
      </c>
      <c r="O9" s="101">
        <f t="shared" si="2"/>
        <v>661620284</v>
      </c>
      <c r="P9" s="101">
        <f t="shared" si="2"/>
        <v>51062</v>
      </c>
      <c r="Q9" s="119">
        <v>134.50870055643679</v>
      </c>
      <c r="R9" s="119">
        <v>26.570824730620902</v>
      </c>
      <c r="S9" s="119">
        <v>25.366102581644988</v>
      </c>
      <c r="T9" s="124">
        <v>91.79</v>
      </c>
      <c r="U9" s="119">
        <v>96.14443590108317</v>
      </c>
      <c r="V9" s="60">
        <f>E9</f>
        <v>3</v>
      </c>
      <c r="W9" s="86"/>
      <c r="X9" s="89"/>
      <c r="Y9" s="89"/>
      <c r="Z9" s="90"/>
      <c r="AA9" s="90"/>
      <c r="AB9" s="90"/>
      <c r="AC9" s="90"/>
      <c r="AD9" s="90"/>
    </row>
    <row r="10" spans="1:30" s="30" customFormat="1" ht="7.5" customHeight="1" x14ac:dyDescent="0.15">
      <c r="A10" s="37"/>
      <c r="C10" s="46"/>
      <c r="D10" s="55"/>
      <c r="E10" s="60"/>
      <c r="F10" s="106"/>
      <c r="G10" s="101"/>
      <c r="H10" s="101"/>
      <c r="I10" s="101"/>
      <c r="J10" s="101"/>
      <c r="K10" s="101"/>
      <c r="L10" s="101"/>
      <c r="M10" s="101"/>
      <c r="N10" s="101"/>
      <c r="O10" s="101"/>
      <c r="P10" s="106"/>
      <c r="Q10" s="119"/>
      <c r="R10" s="119"/>
      <c r="S10" s="119"/>
      <c r="T10" s="124"/>
      <c r="U10" s="119"/>
      <c r="V10" s="60"/>
      <c r="W10" s="86"/>
      <c r="X10" s="89"/>
      <c r="Y10" s="89"/>
      <c r="Z10" s="90"/>
      <c r="AA10" s="90"/>
      <c r="AB10" s="90"/>
      <c r="AC10" s="90"/>
      <c r="AD10" s="90"/>
    </row>
    <row r="11" spans="1:30" s="34" customFormat="1" ht="13.5" customHeight="1" x14ac:dyDescent="0.15">
      <c r="A11" s="39"/>
      <c r="B11" s="147" t="s">
        <v>3</v>
      </c>
      <c r="C11" s="147"/>
      <c r="D11" s="148"/>
      <c r="E11" s="59">
        <v>4</v>
      </c>
      <c r="F11" s="100">
        <f t="shared" ref="F11:P11" si="3">F12+F13</f>
        <v>29198357000</v>
      </c>
      <c r="G11" s="100">
        <f t="shared" si="3"/>
        <v>30276998760</v>
      </c>
      <c r="H11" s="100">
        <f t="shared" si="3"/>
        <v>3499768</v>
      </c>
      <c r="I11" s="100">
        <f t="shared" si="3"/>
        <v>29445094344</v>
      </c>
      <c r="J11" s="100">
        <f t="shared" si="3"/>
        <v>3413479</v>
      </c>
      <c r="K11" s="100">
        <f t="shared" si="3"/>
        <v>0</v>
      </c>
      <c r="L11" s="100">
        <f t="shared" si="3"/>
        <v>0</v>
      </c>
      <c r="M11" s="100">
        <f t="shared" si="3"/>
        <v>64590280</v>
      </c>
      <c r="N11" s="100">
        <f t="shared" si="3"/>
        <v>6821</v>
      </c>
      <c r="O11" s="100">
        <f t="shared" si="3"/>
        <v>767314136</v>
      </c>
      <c r="P11" s="100">
        <f t="shared" si="3"/>
        <v>79468</v>
      </c>
      <c r="Q11" s="118">
        <v>100.84503845199235</v>
      </c>
      <c r="R11" s="118">
        <v>97.252355087786782</v>
      </c>
      <c r="S11" s="118">
        <v>97.043130232802326</v>
      </c>
      <c r="T11" s="123">
        <v>99.19</v>
      </c>
      <c r="U11" s="118">
        <v>99.402980841308874</v>
      </c>
      <c r="V11" s="59">
        <f>E11</f>
        <v>4</v>
      </c>
      <c r="W11" s="86"/>
      <c r="X11" s="89"/>
      <c r="Y11" s="89"/>
      <c r="Z11" s="89"/>
      <c r="AA11" s="89"/>
      <c r="AB11" s="89"/>
      <c r="AC11" s="89"/>
      <c r="AD11" s="89"/>
    </row>
    <row r="12" spans="1:30" s="30" customFormat="1" ht="13.5" customHeight="1" x14ac:dyDescent="0.15">
      <c r="A12" s="37"/>
      <c r="C12" s="46"/>
      <c r="D12" s="55" t="s">
        <v>56</v>
      </c>
      <c r="E12" s="60">
        <v>5</v>
      </c>
      <c r="F12" s="101">
        <f>SUM(F16,F20,F24,F28,F32)</f>
        <v>29021916000</v>
      </c>
      <c r="G12" s="101">
        <f t="shared" ref="F12:P13" si="4">SUM(G16,G20,G24,G28,G32)</f>
        <v>29429619940</v>
      </c>
      <c r="H12" s="101">
        <f t="shared" si="4"/>
        <v>3416602</v>
      </c>
      <c r="I12" s="101">
        <f t="shared" si="4"/>
        <v>29204186181</v>
      </c>
      <c r="J12" s="101">
        <f t="shared" si="4"/>
        <v>3387492</v>
      </c>
      <c r="K12" s="101">
        <f t="shared" si="4"/>
        <v>0</v>
      </c>
      <c r="L12" s="101">
        <f t="shared" si="4"/>
        <v>0</v>
      </c>
      <c r="M12" s="101">
        <f t="shared" si="4"/>
        <v>692758</v>
      </c>
      <c r="N12" s="101">
        <f t="shared" si="4"/>
        <v>89</v>
      </c>
      <c r="O12" s="101">
        <f t="shared" si="4"/>
        <v>224741001</v>
      </c>
      <c r="P12" s="101">
        <f t="shared" si="4"/>
        <v>29021</v>
      </c>
      <c r="Q12" s="119">
        <v>100.62804323808257</v>
      </c>
      <c r="R12" s="119">
        <v>99.233990247038179</v>
      </c>
      <c r="S12" s="119">
        <v>99.213197553378393</v>
      </c>
      <c r="T12" s="124">
        <v>99.41</v>
      </c>
      <c r="U12" s="119">
        <v>99.435390372151261</v>
      </c>
      <c r="V12" s="60">
        <f>E12</f>
        <v>5</v>
      </c>
      <c r="W12" s="86"/>
      <c r="X12" s="89"/>
      <c r="Y12" s="89"/>
      <c r="Z12" s="90"/>
      <c r="AA12" s="90"/>
      <c r="AB12" s="90"/>
      <c r="AC12" s="90"/>
      <c r="AD12" s="90"/>
    </row>
    <row r="13" spans="1:30" s="30" customFormat="1" ht="13.5" customHeight="1" x14ac:dyDescent="0.15">
      <c r="A13" s="37"/>
      <c r="C13" s="46"/>
      <c r="D13" s="55" t="s">
        <v>7</v>
      </c>
      <c r="E13" s="60">
        <v>6</v>
      </c>
      <c r="F13" s="101">
        <f t="shared" si="4"/>
        <v>176441000</v>
      </c>
      <c r="G13" s="101">
        <f t="shared" si="4"/>
        <v>847378820</v>
      </c>
      <c r="H13" s="101">
        <f t="shared" si="4"/>
        <v>83166</v>
      </c>
      <c r="I13" s="101">
        <f t="shared" si="4"/>
        <v>240908163</v>
      </c>
      <c r="J13" s="101">
        <f t="shared" si="4"/>
        <v>25987</v>
      </c>
      <c r="K13" s="101">
        <f t="shared" si="4"/>
        <v>0</v>
      </c>
      <c r="L13" s="101">
        <f t="shared" si="4"/>
        <v>0</v>
      </c>
      <c r="M13" s="101">
        <f t="shared" si="4"/>
        <v>63897522</v>
      </c>
      <c r="N13" s="101">
        <f t="shared" si="4"/>
        <v>6732</v>
      </c>
      <c r="O13" s="101">
        <f t="shared" si="4"/>
        <v>542573135</v>
      </c>
      <c r="P13" s="101">
        <f t="shared" si="4"/>
        <v>50447</v>
      </c>
      <c r="Q13" s="119">
        <v>136.53751849060026</v>
      </c>
      <c r="R13" s="119">
        <v>28.429806989983536</v>
      </c>
      <c r="S13" s="119">
        <v>27.336715656732729</v>
      </c>
      <c r="T13" s="124">
        <v>91.95</v>
      </c>
      <c r="U13" s="119">
        <v>95.624689929884838</v>
      </c>
      <c r="V13" s="60">
        <f>E13</f>
        <v>6</v>
      </c>
      <c r="W13" s="86"/>
      <c r="X13" s="89"/>
      <c r="Y13" s="89"/>
      <c r="Z13" s="90"/>
      <c r="AA13" s="90"/>
      <c r="AB13" s="90"/>
      <c r="AC13" s="90"/>
      <c r="AD13" s="90"/>
    </row>
    <row r="14" spans="1:30" s="30" customFormat="1" ht="7.5" customHeight="1" x14ac:dyDescent="0.15">
      <c r="A14" s="37"/>
      <c r="C14" s="46"/>
      <c r="D14" s="55"/>
      <c r="E14" s="60"/>
      <c r="F14" s="106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19"/>
      <c r="R14" s="119"/>
      <c r="S14" s="119"/>
      <c r="T14" s="124"/>
      <c r="U14" s="119"/>
      <c r="V14" s="60"/>
      <c r="W14" s="86"/>
      <c r="X14" s="89"/>
      <c r="Y14" s="89"/>
      <c r="Z14" s="90"/>
      <c r="AA14" s="90"/>
      <c r="AB14" s="90"/>
      <c r="AC14" s="90"/>
      <c r="AD14" s="90"/>
    </row>
    <row r="15" spans="1:30" s="34" customFormat="1" ht="13.5" customHeight="1" x14ac:dyDescent="0.15">
      <c r="A15" s="39"/>
      <c r="C15" s="147" t="s">
        <v>18</v>
      </c>
      <c r="D15" s="149"/>
      <c r="E15" s="59">
        <v>7</v>
      </c>
      <c r="F15" s="100">
        <f t="shared" ref="F15:P15" si="5">F16+F17</f>
        <v>25877898000</v>
      </c>
      <c r="G15" s="100">
        <f t="shared" si="5"/>
        <v>26852533300</v>
      </c>
      <c r="H15" s="100">
        <f t="shared" si="5"/>
        <v>3464601</v>
      </c>
      <c r="I15" s="100">
        <f t="shared" si="5"/>
        <v>26058606720</v>
      </c>
      <c r="J15" s="100">
        <f t="shared" si="5"/>
        <v>3378705</v>
      </c>
      <c r="K15" s="100">
        <f t="shared" si="5"/>
        <v>0</v>
      </c>
      <c r="L15" s="100">
        <f t="shared" si="5"/>
        <v>0</v>
      </c>
      <c r="M15" s="100">
        <f t="shared" si="5"/>
        <v>63158893</v>
      </c>
      <c r="N15" s="100">
        <f t="shared" si="5"/>
        <v>6755</v>
      </c>
      <c r="O15" s="100">
        <f t="shared" si="5"/>
        <v>730767687</v>
      </c>
      <c r="P15" s="100">
        <f t="shared" si="5"/>
        <v>79141</v>
      </c>
      <c r="Q15" s="118">
        <v>100.69831297735234</v>
      </c>
      <c r="R15" s="118">
        <v>97.043382942197113</v>
      </c>
      <c r="S15" s="118">
        <v>96.643177122723031</v>
      </c>
      <c r="T15" s="123">
        <v>100.9</v>
      </c>
      <c r="U15" s="118">
        <v>101.32272621408482</v>
      </c>
      <c r="V15" s="59">
        <f>E15</f>
        <v>7</v>
      </c>
      <c r="W15" s="86"/>
      <c r="X15" s="89"/>
      <c r="Y15" s="89"/>
      <c r="Z15" s="89"/>
      <c r="AA15" s="89"/>
      <c r="AB15" s="89"/>
      <c r="AC15" s="89"/>
      <c r="AD15" s="89"/>
    </row>
    <row r="16" spans="1:30" s="30" customFormat="1" ht="13.5" customHeight="1" x14ac:dyDescent="0.15">
      <c r="A16" s="37"/>
      <c r="C16" s="46"/>
      <c r="D16" s="55" t="s">
        <v>56</v>
      </c>
      <c r="E16" s="60">
        <v>8</v>
      </c>
      <c r="F16" s="102">
        <v>25703574000</v>
      </c>
      <c r="G16" s="102">
        <v>26012818908</v>
      </c>
      <c r="H16" s="102">
        <v>3381724</v>
      </c>
      <c r="I16" s="102">
        <v>25819928149</v>
      </c>
      <c r="J16" s="102">
        <v>3352793</v>
      </c>
      <c r="K16" s="101">
        <v>0</v>
      </c>
      <c r="L16" s="101">
        <v>0</v>
      </c>
      <c r="M16" s="102">
        <v>619858</v>
      </c>
      <c r="N16" s="102">
        <v>85</v>
      </c>
      <c r="O16" s="101">
        <f>G16-I16-M16</f>
        <v>192270901</v>
      </c>
      <c r="P16" s="101">
        <f>H16-J16-N16</f>
        <v>28846</v>
      </c>
      <c r="Q16" s="119">
        <v>100.45267692734092</v>
      </c>
      <c r="R16" s="119">
        <v>99.258478061596477</v>
      </c>
      <c r="S16" s="119">
        <v>99.10659641104796</v>
      </c>
      <c r="T16" s="124">
        <v>101.22</v>
      </c>
      <c r="U16" s="119">
        <v>101.37888719988904</v>
      </c>
      <c r="V16" s="60">
        <f>E16</f>
        <v>8</v>
      </c>
      <c r="W16" s="86"/>
      <c r="X16" s="89"/>
      <c r="Y16" s="89"/>
      <c r="Z16" s="90"/>
      <c r="AA16" s="90"/>
      <c r="AB16" s="90"/>
      <c r="AC16" s="90"/>
      <c r="AD16" s="90"/>
    </row>
    <row r="17" spans="1:30" s="30" customFormat="1" ht="13.5" customHeight="1" x14ac:dyDescent="0.15">
      <c r="A17" s="37"/>
      <c r="C17" s="46"/>
      <c r="D17" s="55" t="s">
        <v>7</v>
      </c>
      <c r="E17" s="60">
        <v>9</v>
      </c>
      <c r="F17" s="102">
        <v>174324000</v>
      </c>
      <c r="G17" s="102">
        <v>839714392</v>
      </c>
      <c r="H17" s="102">
        <v>82877</v>
      </c>
      <c r="I17" s="102">
        <v>238678571</v>
      </c>
      <c r="J17" s="102">
        <v>25912</v>
      </c>
      <c r="K17" s="101">
        <v>0</v>
      </c>
      <c r="L17" s="101">
        <v>0</v>
      </c>
      <c r="M17" s="102">
        <v>62539035</v>
      </c>
      <c r="N17" s="102">
        <v>6670</v>
      </c>
      <c r="O17" s="101">
        <f>G17-I17-M17</f>
        <v>538496786</v>
      </c>
      <c r="P17" s="101">
        <f>H17-J17-N17</f>
        <v>50295</v>
      </c>
      <c r="Q17" s="119">
        <v>136.91664429453203</v>
      </c>
      <c r="R17" s="119">
        <v>28.423779951124146</v>
      </c>
      <c r="S17" s="119">
        <v>27.335225007448066</v>
      </c>
      <c r="T17" s="124">
        <v>91.93</v>
      </c>
      <c r="U17" s="119">
        <v>95.593982945143125</v>
      </c>
      <c r="V17" s="60">
        <f>E17</f>
        <v>9</v>
      </c>
      <c r="W17" s="86"/>
      <c r="X17" s="89"/>
      <c r="Y17" s="89"/>
      <c r="Z17" s="90"/>
      <c r="AA17" s="90"/>
      <c r="AB17" s="90"/>
      <c r="AC17" s="90"/>
      <c r="AD17" s="90"/>
    </row>
    <row r="18" spans="1:30" s="30" customFormat="1" ht="7.5" customHeight="1" x14ac:dyDescent="0.15">
      <c r="A18" s="37"/>
      <c r="C18" s="46"/>
      <c r="D18" s="55"/>
      <c r="E18" s="60"/>
      <c r="F18" s="106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19"/>
      <c r="R18" s="119"/>
      <c r="S18" s="119"/>
      <c r="T18" s="124"/>
      <c r="U18" s="119"/>
      <c r="V18" s="60"/>
      <c r="W18" s="86"/>
      <c r="X18" s="89"/>
      <c r="Y18" s="89"/>
      <c r="Z18" s="90"/>
      <c r="AA18" s="90"/>
      <c r="AB18" s="90"/>
      <c r="AC18" s="90"/>
      <c r="AD18" s="90"/>
    </row>
    <row r="19" spans="1:30" s="34" customFormat="1" ht="13.5" customHeight="1" x14ac:dyDescent="0.15">
      <c r="A19" s="39"/>
      <c r="C19" s="147" t="s">
        <v>57</v>
      </c>
      <c r="D19" s="148"/>
      <c r="E19" s="59">
        <v>10</v>
      </c>
      <c r="F19" s="100">
        <f t="shared" ref="F19:P19" si="6">F20+F21</f>
        <v>2397641000</v>
      </c>
      <c r="G19" s="100">
        <f t="shared" si="6"/>
        <v>2504878628</v>
      </c>
      <c r="H19" s="100">
        <f t="shared" si="6"/>
        <v>26106</v>
      </c>
      <c r="I19" s="100">
        <f t="shared" si="6"/>
        <v>2466900792</v>
      </c>
      <c r="J19" s="100">
        <f t="shared" si="6"/>
        <v>25713</v>
      </c>
      <c r="K19" s="100">
        <f t="shared" si="6"/>
        <v>0</v>
      </c>
      <c r="L19" s="100">
        <f t="shared" si="6"/>
        <v>0</v>
      </c>
      <c r="M19" s="100">
        <f t="shared" si="6"/>
        <v>1431387</v>
      </c>
      <c r="N19" s="100">
        <f t="shared" si="6"/>
        <v>66</v>
      </c>
      <c r="O19" s="100">
        <f t="shared" si="6"/>
        <v>36546449</v>
      </c>
      <c r="P19" s="100">
        <f t="shared" si="6"/>
        <v>327</v>
      </c>
      <c r="Q19" s="118">
        <v>102.8886639826396</v>
      </c>
      <c r="R19" s="118">
        <v>98.483845261982893</v>
      </c>
      <c r="S19" s="118">
        <v>99.709709788797667</v>
      </c>
      <c r="T19" s="123">
        <v>78.510000000000005</v>
      </c>
      <c r="U19" s="118">
        <v>77.547696729938636</v>
      </c>
      <c r="V19" s="59">
        <f>E19</f>
        <v>10</v>
      </c>
      <c r="W19" s="86"/>
      <c r="X19" s="89"/>
      <c r="Y19" s="89"/>
      <c r="Z19" s="89"/>
      <c r="AA19" s="89"/>
      <c r="AB19" s="89"/>
      <c r="AC19" s="89"/>
      <c r="AD19" s="89"/>
    </row>
    <row r="20" spans="1:30" s="30" customFormat="1" ht="13.5" customHeight="1" x14ac:dyDescent="0.15">
      <c r="A20" s="37"/>
      <c r="C20" s="46"/>
      <c r="D20" s="55" t="s">
        <v>56</v>
      </c>
      <c r="E20" s="60">
        <v>11</v>
      </c>
      <c r="F20" s="102">
        <v>2395524000</v>
      </c>
      <c r="G20" s="102">
        <v>2497214200</v>
      </c>
      <c r="H20" s="102">
        <v>25817</v>
      </c>
      <c r="I20" s="102">
        <v>2464671200</v>
      </c>
      <c r="J20" s="102">
        <v>25638</v>
      </c>
      <c r="K20" s="101">
        <v>0</v>
      </c>
      <c r="L20" s="101">
        <v>0</v>
      </c>
      <c r="M20" s="102">
        <v>72900</v>
      </c>
      <c r="N20" s="102">
        <v>4</v>
      </c>
      <c r="O20" s="101">
        <f>G20-I20-M20</f>
        <v>32470100</v>
      </c>
      <c r="P20" s="101">
        <f>H20-J20-N20</f>
        <v>175</v>
      </c>
      <c r="Q20" s="119">
        <v>102.88651668695449</v>
      </c>
      <c r="R20" s="119">
        <v>98.69682784920893</v>
      </c>
      <c r="S20" s="119">
        <v>99.8954583619782</v>
      </c>
      <c r="T20" s="124">
        <v>78.47</v>
      </c>
      <c r="U20" s="119">
        <v>77.532481981689855</v>
      </c>
      <c r="V20" s="60">
        <f>E20</f>
        <v>11</v>
      </c>
      <c r="W20" s="86"/>
      <c r="X20" s="89"/>
      <c r="Y20" s="89"/>
      <c r="Z20" s="90"/>
      <c r="AA20" s="90"/>
      <c r="AB20" s="90"/>
      <c r="AC20" s="90"/>
      <c r="AD20" s="90"/>
    </row>
    <row r="21" spans="1:30" s="30" customFormat="1" ht="13.5" customHeight="1" x14ac:dyDescent="0.15">
      <c r="A21" s="37"/>
      <c r="C21" s="46"/>
      <c r="D21" s="55" t="s">
        <v>7</v>
      </c>
      <c r="E21" s="60">
        <v>12</v>
      </c>
      <c r="F21" s="102">
        <v>2117000</v>
      </c>
      <c r="G21" s="102">
        <v>7664428</v>
      </c>
      <c r="H21" s="102">
        <v>289</v>
      </c>
      <c r="I21" s="102">
        <v>2229592</v>
      </c>
      <c r="J21" s="102">
        <v>75</v>
      </c>
      <c r="K21" s="101">
        <v>0</v>
      </c>
      <c r="L21" s="101">
        <v>0</v>
      </c>
      <c r="M21" s="102">
        <v>1358487</v>
      </c>
      <c r="N21" s="102">
        <v>62</v>
      </c>
      <c r="O21" s="101">
        <f>G21-I21-M21</f>
        <v>4076349</v>
      </c>
      <c r="P21" s="101">
        <f>H21-J21-N21</f>
        <v>152</v>
      </c>
      <c r="Q21" s="119">
        <v>105.31846953235711</v>
      </c>
      <c r="R21" s="119">
        <v>29.090129100305983</v>
      </c>
      <c r="S21" s="119">
        <v>27.503040820472425</v>
      </c>
      <c r="T21" s="124">
        <v>93.63</v>
      </c>
      <c r="U21" s="119">
        <v>99.030038686523682</v>
      </c>
      <c r="V21" s="60">
        <f>E21</f>
        <v>12</v>
      </c>
      <c r="W21" s="86"/>
      <c r="X21" s="89"/>
      <c r="Y21" s="89"/>
      <c r="Z21" s="90"/>
      <c r="AA21" s="90"/>
      <c r="AB21" s="90"/>
      <c r="AC21" s="90"/>
      <c r="AD21" s="90"/>
    </row>
    <row r="22" spans="1:30" s="30" customFormat="1" ht="7.5" customHeight="1" x14ac:dyDescent="0.15">
      <c r="A22" s="37"/>
      <c r="C22" s="46"/>
      <c r="D22" s="55"/>
      <c r="E22" s="60"/>
      <c r="F22" s="106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19"/>
      <c r="R22" s="119"/>
      <c r="S22" s="119"/>
      <c r="T22" s="124"/>
      <c r="U22" s="119"/>
      <c r="V22" s="60"/>
      <c r="W22" s="86"/>
      <c r="X22" s="89"/>
      <c r="Y22" s="89"/>
      <c r="Z22" s="90"/>
      <c r="AA22" s="90"/>
      <c r="AB22" s="90"/>
      <c r="AC22" s="90"/>
      <c r="AD22" s="90"/>
    </row>
    <row r="23" spans="1:30" s="34" customFormat="1" ht="13.5" customHeight="1" x14ac:dyDescent="0.15">
      <c r="A23" s="39"/>
      <c r="C23" s="147" t="s">
        <v>52</v>
      </c>
      <c r="D23" s="148"/>
      <c r="E23" s="59">
        <v>13</v>
      </c>
      <c r="F23" s="100">
        <f t="shared" ref="F23:L23" si="7">F24+F25</f>
        <v>134860000</v>
      </c>
      <c r="G23" s="100">
        <f t="shared" si="7"/>
        <v>140732433</v>
      </c>
      <c r="H23" s="100">
        <f t="shared" si="7"/>
        <v>3131</v>
      </c>
      <c r="I23" s="100">
        <f t="shared" si="7"/>
        <v>140732433</v>
      </c>
      <c r="J23" s="100">
        <f t="shared" si="7"/>
        <v>3131</v>
      </c>
      <c r="K23" s="100">
        <f t="shared" si="7"/>
        <v>0</v>
      </c>
      <c r="L23" s="100">
        <f t="shared" si="7"/>
        <v>0</v>
      </c>
      <c r="M23" s="100">
        <v>0</v>
      </c>
      <c r="N23" s="100">
        <v>0</v>
      </c>
      <c r="O23" s="100">
        <f>O24+O25</f>
        <v>0</v>
      </c>
      <c r="P23" s="100">
        <f>P24+P25</f>
        <v>0</v>
      </c>
      <c r="Q23" s="118">
        <v>104.35446611300607</v>
      </c>
      <c r="R23" s="118">
        <v>100</v>
      </c>
      <c r="S23" s="118">
        <v>100</v>
      </c>
      <c r="T23" s="123">
        <v>103.68</v>
      </c>
      <c r="U23" s="118">
        <v>103.67816023533689</v>
      </c>
      <c r="V23" s="59">
        <f>E23</f>
        <v>13</v>
      </c>
      <c r="W23" s="86"/>
      <c r="X23" s="89"/>
      <c r="Y23" s="89"/>
      <c r="Z23" s="89"/>
      <c r="AA23" s="89"/>
      <c r="AB23" s="89"/>
      <c r="AC23" s="89"/>
      <c r="AD23" s="89"/>
    </row>
    <row r="24" spans="1:30" s="30" customFormat="1" ht="13.5" customHeight="1" x14ac:dyDescent="0.15">
      <c r="A24" s="37"/>
      <c r="C24" s="46"/>
      <c r="D24" s="55" t="s">
        <v>56</v>
      </c>
      <c r="E24" s="60">
        <v>14</v>
      </c>
      <c r="F24" s="102">
        <v>134860000</v>
      </c>
      <c r="G24" s="102">
        <v>140732433</v>
      </c>
      <c r="H24" s="102">
        <v>3131</v>
      </c>
      <c r="I24" s="102">
        <v>140732433</v>
      </c>
      <c r="J24" s="102">
        <v>3131</v>
      </c>
      <c r="K24" s="101">
        <v>0</v>
      </c>
      <c r="L24" s="101">
        <v>0</v>
      </c>
      <c r="M24" s="101">
        <v>0</v>
      </c>
      <c r="N24" s="101">
        <v>0</v>
      </c>
      <c r="O24" s="101">
        <f>G24-I24-M24</f>
        <v>0</v>
      </c>
      <c r="P24" s="101">
        <f>H24-J24-N24</f>
        <v>0</v>
      </c>
      <c r="Q24" s="119">
        <v>104.35446611300607</v>
      </c>
      <c r="R24" s="119">
        <v>100</v>
      </c>
      <c r="S24" s="119">
        <v>100</v>
      </c>
      <c r="T24" s="124">
        <v>103.68</v>
      </c>
      <c r="U24" s="119">
        <v>103.67816023533689</v>
      </c>
      <c r="V24" s="60">
        <f>E24</f>
        <v>14</v>
      </c>
      <c r="W24" s="86"/>
      <c r="X24" s="89"/>
      <c r="Y24" s="89"/>
      <c r="Z24" s="90"/>
      <c r="AA24" s="90"/>
      <c r="AB24" s="90"/>
      <c r="AC24" s="90"/>
      <c r="AD24" s="90"/>
    </row>
    <row r="25" spans="1:30" s="30" customFormat="1" ht="13.5" customHeight="1" x14ac:dyDescent="0.15">
      <c r="A25" s="37"/>
      <c r="C25" s="46"/>
      <c r="D25" s="55" t="s">
        <v>7</v>
      </c>
      <c r="E25" s="60">
        <v>15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f>G25-I25-M25</f>
        <v>0</v>
      </c>
      <c r="P25" s="101">
        <f>H25-J25-N25</f>
        <v>0</v>
      </c>
      <c r="Q25" s="119">
        <v>0</v>
      </c>
      <c r="R25" s="119">
        <v>0</v>
      </c>
      <c r="S25" s="119">
        <v>0</v>
      </c>
      <c r="T25" s="124" t="s">
        <v>87</v>
      </c>
      <c r="U25" s="119">
        <v>0</v>
      </c>
      <c r="V25" s="60">
        <f>E25</f>
        <v>15</v>
      </c>
      <c r="W25" s="86"/>
      <c r="X25" s="89"/>
      <c r="Y25" s="89"/>
      <c r="Z25" s="90"/>
      <c r="AA25" s="90"/>
      <c r="AB25" s="90"/>
      <c r="AC25" s="90"/>
      <c r="AD25" s="90"/>
    </row>
    <row r="26" spans="1:30" s="30" customFormat="1" ht="7.5" customHeight="1" x14ac:dyDescent="0.15">
      <c r="A26" s="37"/>
      <c r="C26" s="46"/>
      <c r="D26" s="55"/>
      <c r="E26" s="60"/>
      <c r="F26" s="106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19"/>
      <c r="R26" s="119"/>
      <c r="S26" s="119"/>
      <c r="T26" s="119"/>
      <c r="U26" s="119"/>
      <c r="V26" s="60"/>
      <c r="W26" s="86"/>
      <c r="X26" s="89"/>
      <c r="Y26" s="89"/>
      <c r="Z26" s="90"/>
      <c r="AA26" s="90"/>
      <c r="AB26" s="90"/>
      <c r="AC26" s="90"/>
      <c r="AD26" s="90"/>
    </row>
    <row r="27" spans="1:30" s="34" customFormat="1" ht="13.5" customHeight="1" x14ac:dyDescent="0.15">
      <c r="A27" s="39"/>
      <c r="C27" s="147" t="s">
        <v>8</v>
      </c>
      <c r="D27" s="148"/>
      <c r="E27" s="59">
        <v>16</v>
      </c>
      <c r="F27" s="100">
        <f t="shared" ref="F27:P27" si="8">F28+F29</f>
        <v>347273000</v>
      </c>
      <c r="G27" s="100">
        <f t="shared" si="8"/>
        <v>331564557</v>
      </c>
      <c r="H27" s="100">
        <f t="shared" si="8"/>
        <v>5704</v>
      </c>
      <c r="I27" s="100">
        <f t="shared" si="8"/>
        <v>331564557</v>
      </c>
      <c r="J27" s="100">
        <f t="shared" si="8"/>
        <v>5704</v>
      </c>
      <c r="K27" s="100">
        <f t="shared" si="8"/>
        <v>0</v>
      </c>
      <c r="L27" s="100">
        <f t="shared" si="8"/>
        <v>0</v>
      </c>
      <c r="M27" s="100">
        <f t="shared" si="8"/>
        <v>0</v>
      </c>
      <c r="N27" s="100">
        <f t="shared" si="8"/>
        <v>0</v>
      </c>
      <c r="O27" s="100">
        <f t="shared" si="8"/>
        <v>0</v>
      </c>
      <c r="P27" s="100">
        <f t="shared" si="8"/>
        <v>0</v>
      </c>
      <c r="Q27" s="118">
        <v>95.476629913641432</v>
      </c>
      <c r="R27" s="118">
        <v>100</v>
      </c>
      <c r="S27" s="118">
        <v>100</v>
      </c>
      <c r="T27" s="123">
        <v>90.86</v>
      </c>
      <c r="U27" s="118">
        <v>90.856835096233866</v>
      </c>
      <c r="V27" s="59">
        <f>E27</f>
        <v>16</v>
      </c>
      <c r="W27" s="86"/>
      <c r="X27" s="89"/>
      <c r="Y27" s="89"/>
      <c r="Z27" s="89"/>
      <c r="AA27" s="89"/>
      <c r="AB27" s="89"/>
      <c r="AC27" s="89"/>
      <c r="AD27" s="89"/>
    </row>
    <row r="28" spans="1:30" s="30" customFormat="1" ht="13.5" customHeight="1" x14ac:dyDescent="0.15">
      <c r="A28" s="37"/>
      <c r="C28" s="46"/>
      <c r="D28" s="55" t="s">
        <v>56</v>
      </c>
      <c r="E28" s="60">
        <v>17</v>
      </c>
      <c r="F28" s="101">
        <v>347273000</v>
      </c>
      <c r="G28" s="101">
        <v>331564557</v>
      </c>
      <c r="H28" s="101">
        <v>5704</v>
      </c>
      <c r="I28" s="101">
        <v>331564557</v>
      </c>
      <c r="J28" s="101">
        <v>5704</v>
      </c>
      <c r="K28" s="101">
        <v>0</v>
      </c>
      <c r="L28" s="101">
        <v>0</v>
      </c>
      <c r="M28" s="101">
        <v>0</v>
      </c>
      <c r="N28" s="101">
        <v>0</v>
      </c>
      <c r="O28" s="101">
        <f t="shared" ref="O28:O29" si="9">G28-I28-M28</f>
        <v>0</v>
      </c>
      <c r="P28" s="101">
        <v>0</v>
      </c>
      <c r="Q28" s="119">
        <v>95.476629913641432</v>
      </c>
      <c r="R28" s="119">
        <v>100</v>
      </c>
      <c r="S28" s="119">
        <v>100</v>
      </c>
      <c r="T28" s="124">
        <v>90.86</v>
      </c>
      <c r="U28" s="119">
        <v>90.856835096233866</v>
      </c>
      <c r="V28" s="60">
        <f>E28</f>
        <v>17</v>
      </c>
      <c r="W28" s="86"/>
      <c r="X28" s="89"/>
      <c r="Y28" s="89"/>
      <c r="Z28" s="90"/>
      <c r="AA28" s="90"/>
      <c r="AB28" s="90"/>
      <c r="AC28" s="90"/>
      <c r="AD28" s="90"/>
    </row>
    <row r="29" spans="1:30" s="30" customFormat="1" ht="13.5" customHeight="1" x14ac:dyDescent="0.15">
      <c r="A29" s="37"/>
      <c r="C29" s="46"/>
      <c r="D29" s="55" t="s">
        <v>7</v>
      </c>
      <c r="E29" s="60">
        <v>18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f t="shared" si="9"/>
        <v>0</v>
      </c>
      <c r="P29" s="101">
        <v>0</v>
      </c>
      <c r="Q29" s="119">
        <v>0</v>
      </c>
      <c r="R29" s="119">
        <v>0</v>
      </c>
      <c r="S29" s="119">
        <v>0</v>
      </c>
      <c r="T29" s="124" t="s">
        <v>87</v>
      </c>
      <c r="U29" s="119">
        <v>0</v>
      </c>
      <c r="V29" s="60">
        <f>E29</f>
        <v>18</v>
      </c>
      <c r="W29" s="86"/>
      <c r="X29" s="89"/>
      <c r="Y29" s="89"/>
      <c r="Z29" s="90"/>
      <c r="AA29" s="90"/>
      <c r="AB29" s="90"/>
      <c r="AC29" s="90"/>
      <c r="AD29" s="90"/>
    </row>
    <row r="30" spans="1:30" s="30" customFormat="1" ht="7.5" customHeight="1" x14ac:dyDescent="0.15">
      <c r="A30" s="37"/>
      <c r="C30" s="46"/>
      <c r="D30" s="55"/>
      <c r="E30" s="60"/>
      <c r="F30" s="106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19"/>
      <c r="R30" s="119"/>
      <c r="S30" s="119"/>
      <c r="T30" s="119"/>
      <c r="U30" s="119"/>
      <c r="V30" s="60"/>
      <c r="W30" s="86"/>
      <c r="X30" s="89"/>
      <c r="Y30" s="89"/>
      <c r="Z30" s="90"/>
      <c r="AA30" s="90"/>
      <c r="AB30" s="90"/>
      <c r="AC30" s="90"/>
      <c r="AD30" s="90"/>
    </row>
    <row r="31" spans="1:30" s="34" customFormat="1" ht="13.5" customHeight="1" x14ac:dyDescent="0.15">
      <c r="A31" s="39"/>
      <c r="C31" s="147" t="s">
        <v>9</v>
      </c>
      <c r="D31" s="148"/>
      <c r="E31" s="59">
        <v>19</v>
      </c>
      <c r="F31" s="100">
        <f t="shared" ref="F31:P31" si="10">F32+F33</f>
        <v>440685000</v>
      </c>
      <c r="G31" s="100">
        <f t="shared" si="10"/>
        <v>447289842</v>
      </c>
      <c r="H31" s="100">
        <f t="shared" si="10"/>
        <v>226</v>
      </c>
      <c r="I31" s="100">
        <f t="shared" si="10"/>
        <v>447289842</v>
      </c>
      <c r="J31" s="100">
        <f t="shared" si="10"/>
        <v>226</v>
      </c>
      <c r="K31" s="100">
        <f t="shared" si="10"/>
        <v>0</v>
      </c>
      <c r="L31" s="100">
        <f t="shared" si="10"/>
        <v>0</v>
      </c>
      <c r="M31" s="100">
        <f t="shared" si="10"/>
        <v>0</v>
      </c>
      <c r="N31" s="100">
        <f t="shared" si="10"/>
        <v>0</v>
      </c>
      <c r="O31" s="100">
        <f t="shared" si="10"/>
        <v>0</v>
      </c>
      <c r="P31" s="100">
        <f t="shared" si="10"/>
        <v>0</v>
      </c>
      <c r="Q31" s="118">
        <v>101.49876714660131</v>
      </c>
      <c r="R31" s="118">
        <v>100</v>
      </c>
      <c r="S31" s="118">
        <v>100</v>
      </c>
      <c r="T31" s="123">
        <v>201.75</v>
      </c>
      <c r="U31" s="118">
        <v>201.74532932380379</v>
      </c>
      <c r="V31" s="59">
        <f>E31</f>
        <v>19</v>
      </c>
      <c r="W31" s="86"/>
      <c r="X31" s="89"/>
      <c r="Y31" s="89"/>
      <c r="Z31" s="89"/>
      <c r="AA31" s="89"/>
      <c r="AB31" s="89"/>
      <c r="AC31" s="89"/>
      <c r="AD31" s="89"/>
    </row>
    <row r="32" spans="1:30" s="30" customFormat="1" ht="13.5" customHeight="1" x14ac:dyDescent="0.15">
      <c r="A32" s="37"/>
      <c r="C32" s="46"/>
      <c r="D32" s="55" t="s">
        <v>56</v>
      </c>
      <c r="E32" s="60">
        <v>20</v>
      </c>
      <c r="F32" s="101">
        <v>440685000</v>
      </c>
      <c r="G32" s="101">
        <v>447289842</v>
      </c>
      <c r="H32" s="101">
        <v>226</v>
      </c>
      <c r="I32" s="101">
        <v>447289842</v>
      </c>
      <c r="J32" s="101">
        <v>226</v>
      </c>
      <c r="K32" s="101">
        <v>0</v>
      </c>
      <c r="L32" s="101">
        <v>0</v>
      </c>
      <c r="M32" s="101">
        <v>0</v>
      </c>
      <c r="N32" s="101">
        <v>0</v>
      </c>
      <c r="O32" s="101">
        <f t="shared" ref="O32:O33" si="11">G32-I32-M32</f>
        <v>0</v>
      </c>
      <c r="P32" s="101">
        <v>0</v>
      </c>
      <c r="Q32" s="119">
        <v>101.49876714660131</v>
      </c>
      <c r="R32" s="119">
        <v>100</v>
      </c>
      <c r="S32" s="119">
        <v>100</v>
      </c>
      <c r="T32" s="124">
        <v>201.75</v>
      </c>
      <c r="U32" s="119">
        <v>201.74532932380379</v>
      </c>
      <c r="V32" s="60">
        <f>E32</f>
        <v>20</v>
      </c>
      <c r="W32" s="86"/>
      <c r="X32" s="89"/>
      <c r="Y32" s="89"/>
      <c r="Z32" s="90"/>
      <c r="AA32" s="90"/>
      <c r="AB32" s="90"/>
      <c r="AC32" s="90"/>
      <c r="AD32" s="90"/>
    </row>
    <row r="33" spans="1:30" s="30" customFormat="1" ht="13.5" customHeight="1" x14ac:dyDescent="0.15">
      <c r="A33" s="37"/>
      <c r="C33" s="46"/>
      <c r="D33" s="55" t="s">
        <v>7</v>
      </c>
      <c r="E33" s="60">
        <v>21</v>
      </c>
      <c r="F33" s="101">
        <v>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f t="shared" si="11"/>
        <v>0</v>
      </c>
      <c r="P33" s="101">
        <v>0</v>
      </c>
      <c r="Q33" s="119">
        <v>0</v>
      </c>
      <c r="R33" s="119">
        <v>0</v>
      </c>
      <c r="S33" s="119">
        <v>0</v>
      </c>
      <c r="T33" s="124" t="s">
        <v>87</v>
      </c>
      <c r="U33" s="119">
        <v>0</v>
      </c>
      <c r="V33" s="60">
        <f>E33</f>
        <v>21</v>
      </c>
      <c r="W33" s="86"/>
      <c r="X33" s="89"/>
      <c r="Y33" s="89"/>
      <c r="Z33" s="90"/>
      <c r="AA33" s="90"/>
      <c r="AB33" s="90"/>
      <c r="AC33" s="90"/>
      <c r="AD33" s="90"/>
    </row>
    <row r="34" spans="1:30" s="30" customFormat="1" ht="7.5" customHeight="1" x14ac:dyDescent="0.15">
      <c r="A34" s="37"/>
      <c r="C34" s="46"/>
      <c r="D34" s="55"/>
      <c r="E34" s="60"/>
      <c r="F34" s="106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19"/>
      <c r="R34" s="119"/>
      <c r="S34" s="119"/>
      <c r="T34" s="119"/>
      <c r="U34" s="119"/>
      <c r="V34" s="60"/>
      <c r="W34" s="86"/>
      <c r="X34" s="89"/>
      <c r="Y34" s="89"/>
      <c r="Z34" s="90"/>
      <c r="AA34" s="90"/>
      <c r="AB34" s="90"/>
      <c r="AC34" s="90"/>
      <c r="AD34" s="90"/>
    </row>
    <row r="35" spans="1:30" s="34" customFormat="1" ht="13.5" customHeight="1" x14ac:dyDescent="0.15">
      <c r="A35" s="39"/>
      <c r="B35" s="147" t="s">
        <v>17</v>
      </c>
      <c r="C35" s="147"/>
      <c r="D35" s="148"/>
      <c r="E35" s="59">
        <v>22</v>
      </c>
      <c r="F35" s="100">
        <f>F36+F37</f>
        <v>17867569000</v>
      </c>
      <c r="G35" s="100">
        <f t="shared" ref="G35:P35" si="12">G36+G37</f>
        <v>18765327518</v>
      </c>
      <c r="H35" s="100">
        <f t="shared" si="12"/>
        <v>24124</v>
      </c>
      <c r="I35" s="100">
        <f t="shared" si="12"/>
        <v>18333984402</v>
      </c>
      <c r="J35" s="100">
        <f t="shared" si="12"/>
        <v>23882</v>
      </c>
      <c r="K35" s="100">
        <f t="shared" si="12"/>
        <v>0</v>
      </c>
      <c r="L35" s="100">
        <f t="shared" si="12"/>
        <v>0</v>
      </c>
      <c r="M35" s="100">
        <f t="shared" si="12"/>
        <v>3178641</v>
      </c>
      <c r="N35" s="100">
        <f t="shared" si="12"/>
        <v>25</v>
      </c>
      <c r="O35" s="100">
        <f t="shared" si="12"/>
        <v>428164475</v>
      </c>
      <c r="P35" s="100">
        <f t="shared" si="12"/>
        <v>217</v>
      </c>
      <c r="Q35" s="118">
        <v>102.61040213136997</v>
      </c>
      <c r="R35" s="118">
        <v>97.701382426785528</v>
      </c>
      <c r="S35" s="118">
        <v>99.845610974192098</v>
      </c>
      <c r="T35" s="123">
        <v>98.4</v>
      </c>
      <c r="U35" s="118">
        <v>96.284011964388597</v>
      </c>
      <c r="V35" s="59">
        <f>E35</f>
        <v>22</v>
      </c>
      <c r="W35" s="86"/>
      <c r="X35" s="89"/>
      <c r="Y35" s="89"/>
      <c r="Z35" s="89"/>
      <c r="AA35" s="89"/>
      <c r="AB35" s="89"/>
      <c r="AC35" s="89"/>
      <c r="AD35" s="89"/>
    </row>
    <row r="36" spans="1:30" s="30" customFormat="1" ht="13.5" customHeight="1" x14ac:dyDescent="0.15">
      <c r="A36" s="37"/>
      <c r="C36" s="46"/>
      <c r="D36" s="55" t="s">
        <v>56</v>
      </c>
      <c r="E36" s="60">
        <v>23</v>
      </c>
      <c r="F36" s="101">
        <f>F40+F44</f>
        <v>17863199000</v>
      </c>
      <c r="G36" s="101">
        <f t="shared" ref="G36:N37" si="13">G40+G44</f>
        <v>18741355400</v>
      </c>
      <c r="H36" s="101">
        <f t="shared" si="13"/>
        <v>23938</v>
      </c>
      <c r="I36" s="101">
        <f t="shared" si="13"/>
        <v>18326571240</v>
      </c>
      <c r="J36" s="101">
        <f t="shared" si="13"/>
        <v>23810</v>
      </c>
      <c r="K36" s="101">
        <f t="shared" si="13"/>
        <v>0</v>
      </c>
      <c r="L36" s="101">
        <f t="shared" si="13"/>
        <v>0</v>
      </c>
      <c r="M36" s="101">
        <f t="shared" si="13"/>
        <v>0</v>
      </c>
      <c r="N36" s="101">
        <f t="shared" si="13"/>
        <v>0</v>
      </c>
      <c r="O36" s="101">
        <f>G36-I36-M36</f>
        <v>414784160</v>
      </c>
      <c r="P36" s="101">
        <f>H36-J36-N36</f>
        <v>128</v>
      </c>
      <c r="Q36" s="119">
        <v>102.59400480283514</v>
      </c>
      <c r="R36" s="119">
        <v>97.786797426615152</v>
      </c>
      <c r="S36" s="119">
        <v>99.946015223900247</v>
      </c>
      <c r="T36" s="124">
        <v>98.4</v>
      </c>
      <c r="U36" s="119">
        <v>96.27704360664336</v>
      </c>
      <c r="V36" s="60">
        <f>E36</f>
        <v>23</v>
      </c>
      <c r="W36" s="86"/>
      <c r="X36" s="89"/>
      <c r="Y36" s="89"/>
      <c r="Z36" s="90"/>
      <c r="AA36" s="90"/>
      <c r="AB36" s="90"/>
      <c r="AC36" s="90"/>
      <c r="AD36" s="90"/>
    </row>
    <row r="37" spans="1:30" s="30" customFormat="1" ht="13.5" customHeight="1" x14ac:dyDescent="0.15">
      <c r="A37" s="37"/>
      <c r="C37" s="46"/>
      <c r="D37" s="55" t="s">
        <v>7</v>
      </c>
      <c r="E37" s="60">
        <v>24</v>
      </c>
      <c r="F37" s="101">
        <f>F41+F45</f>
        <v>4370000</v>
      </c>
      <c r="G37" s="101">
        <f t="shared" si="13"/>
        <v>23972118</v>
      </c>
      <c r="H37" s="101">
        <f t="shared" si="13"/>
        <v>186</v>
      </c>
      <c r="I37" s="101">
        <f t="shared" si="13"/>
        <v>7413162</v>
      </c>
      <c r="J37" s="101">
        <f t="shared" si="13"/>
        <v>72</v>
      </c>
      <c r="K37" s="101">
        <f t="shared" si="13"/>
        <v>0</v>
      </c>
      <c r="L37" s="101">
        <f t="shared" si="13"/>
        <v>0</v>
      </c>
      <c r="M37" s="101">
        <f t="shared" si="13"/>
        <v>3178641</v>
      </c>
      <c r="N37" s="101">
        <f t="shared" si="13"/>
        <v>25</v>
      </c>
      <c r="O37" s="101">
        <f>G37-I37-M37</f>
        <v>13380315</v>
      </c>
      <c r="P37" s="101">
        <f>H37-J37-N37</f>
        <v>89</v>
      </c>
      <c r="Q37" s="119">
        <v>169.63757437070939</v>
      </c>
      <c r="R37" s="119">
        <v>30.924101074423209</v>
      </c>
      <c r="S37" s="119">
        <v>24.806762150444772</v>
      </c>
      <c r="T37" s="124">
        <v>94.07</v>
      </c>
      <c r="U37" s="119">
        <v>117.26664124073083</v>
      </c>
      <c r="V37" s="60">
        <f>E37</f>
        <v>24</v>
      </c>
      <c r="W37" s="86"/>
      <c r="X37" s="89"/>
      <c r="Y37" s="89"/>
      <c r="Z37" s="90"/>
      <c r="AA37" s="90"/>
      <c r="AB37" s="90"/>
      <c r="AC37" s="90"/>
      <c r="AD37" s="90"/>
    </row>
    <row r="38" spans="1:30" s="30" customFormat="1" ht="7.5" customHeight="1" x14ac:dyDescent="0.15">
      <c r="A38" s="37"/>
      <c r="C38" s="46"/>
      <c r="D38" s="55"/>
      <c r="E38" s="60"/>
      <c r="F38" s="106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19"/>
      <c r="R38" s="119"/>
      <c r="S38" s="119"/>
      <c r="T38" s="119"/>
      <c r="U38" s="119"/>
      <c r="V38" s="60"/>
      <c r="W38" s="86"/>
      <c r="X38" s="89"/>
      <c r="Y38" s="89"/>
      <c r="Z38" s="90"/>
      <c r="AA38" s="90"/>
      <c r="AB38" s="90"/>
      <c r="AC38" s="90"/>
      <c r="AD38" s="90"/>
    </row>
    <row r="39" spans="1:30" s="34" customFormat="1" ht="13.5" customHeight="1" x14ac:dyDescent="0.15">
      <c r="A39" s="39"/>
      <c r="C39" s="147" t="s">
        <v>18</v>
      </c>
      <c r="D39" s="148"/>
      <c r="E39" s="59">
        <v>25</v>
      </c>
      <c r="F39" s="100">
        <f t="shared" ref="F39:P39" si="14">F40+F41</f>
        <v>796109000</v>
      </c>
      <c r="G39" s="100">
        <f t="shared" si="14"/>
        <v>825951225</v>
      </c>
      <c r="H39" s="100">
        <f t="shared" si="14"/>
        <v>10425</v>
      </c>
      <c r="I39" s="100">
        <f t="shared" si="14"/>
        <v>812126703</v>
      </c>
      <c r="J39" s="100">
        <f t="shared" si="14"/>
        <v>10329</v>
      </c>
      <c r="K39" s="100">
        <f t="shared" si="14"/>
        <v>0</v>
      </c>
      <c r="L39" s="100">
        <f t="shared" si="14"/>
        <v>0</v>
      </c>
      <c r="M39" s="100">
        <f t="shared" si="14"/>
        <v>2780692</v>
      </c>
      <c r="N39" s="100">
        <f t="shared" si="14"/>
        <v>16</v>
      </c>
      <c r="O39" s="100">
        <f t="shared" si="14"/>
        <v>11043830</v>
      </c>
      <c r="P39" s="100">
        <f t="shared" si="14"/>
        <v>80</v>
      </c>
      <c r="Q39" s="118">
        <v>102.01199873384172</v>
      </c>
      <c r="R39" s="118">
        <v>98.326230220192485</v>
      </c>
      <c r="S39" s="118">
        <v>98.107894269680713</v>
      </c>
      <c r="T39" s="123">
        <v>99.24</v>
      </c>
      <c r="U39" s="118">
        <v>99.46478316028923</v>
      </c>
      <c r="V39" s="59">
        <f>E39</f>
        <v>25</v>
      </c>
      <c r="W39" s="86"/>
      <c r="X39" s="89"/>
      <c r="Y39" s="89"/>
      <c r="Z39" s="89"/>
      <c r="AA39" s="89"/>
      <c r="AB39" s="89"/>
      <c r="AC39" s="89"/>
      <c r="AD39" s="89"/>
    </row>
    <row r="40" spans="1:30" s="30" customFormat="1" ht="13.5" customHeight="1" x14ac:dyDescent="0.15">
      <c r="A40" s="37"/>
      <c r="C40" s="46"/>
      <c r="D40" s="55" t="s">
        <v>56</v>
      </c>
      <c r="E40" s="60">
        <v>26</v>
      </c>
      <c r="F40" s="102">
        <v>792795000</v>
      </c>
      <c r="G40" s="102">
        <v>811840400</v>
      </c>
      <c r="H40" s="102">
        <v>10320</v>
      </c>
      <c r="I40" s="102">
        <v>807431503</v>
      </c>
      <c r="J40" s="102">
        <v>10279</v>
      </c>
      <c r="K40" s="101">
        <v>0</v>
      </c>
      <c r="L40" s="101">
        <v>0</v>
      </c>
      <c r="M40" s="102">
        <v>0</v>
      </c>
      <c r="N40" s="102">
        <v>0</v>
      </c>
      <c r="O40" s="101">
        <f>G40-I40-M40</f>
        <v>4408897</v>
      </c>
      <c r="P40" s="101">
        <f>H40-J40-N40</f>
        <v>41</v>
      </c>
      <c r="Q40" s="119">
        <v>101.84619012481157</v>
      </c>
      <c r="R40" s="119">
        <v>99.456925646962134</v>
      </c>
      <c r="S40" s="119">
        <v>99.195462482026258</v>
      </c>
      <c r="T40" s="124">
        <v>99.27</v>
      </c>
      <c r="U40" s="119">
        <v>99.534059232932222</v>
      </c>
      <c r="V40" s="60">
        <f>E40</f>
        <v>26</v>
      </c>
      <c r="W40" s="86"/>
      <c r="X40" s="89"/>
      <c r="Y40" s="89"/>
      <c r="Z40" s="90"/>
      <c r="AA40" s="90"/>
      <c r="AB40" s="90"/>
      <c r="AC40" s="90"/>
      <c r="AD40" s="90"/>
    </row>
    <row r="41" spans="1:30" s="30" customFormat="1" ht="13.5" customHeight="1" x14ac:dyDescent="0.15">
      <c r="A41" s="37"/>
      <c r="C41" s="46"/>
      <c r="D41" s="55" t="s">
        <v>7</v>
      </c>
      <c r="E41" s="60">
        <v>27</v>
      </c>
      <c r="F41" s="102">
        <v>3314000</v>
      </c>
      <c r="G41" s="102">
        <v>14110825</v>
      </c>
      <c r="H41" s="102">
        <v>105</v>
      </c>
      <c r="I41" s="102">
        <v>4695200</v>
      </c>
      <c r="J41" s="102">
        <v>50</v>
      </c>
      <c r="K41" s="101">
        <v>0</v>
      </c>
      <c r="L41" s="101">
        <v>0</v>
      </c>
      <c r="M41" s="102">
        <v>2780692</v>
      </c>
      <c r="N41" s="102">
        <v>16</v>
      </c>
      <c r="O41" s="101">
        <f>G41-I41-M41</f>
        <v>6634933</v>
      </c>
      <c r="P41" s="101">
        <f>H41-J41-N41</f>
        <v>39</v>
      </c>
      <c r="Q41" s="119">
        <v>141.67773083886541</v>
      </c>
      <c r="R41" s="119">
        <v>33.273745510981819</v>
      </c>
      <c r="S41" s="119">
        <v>36.570111826912147</v>
      </c>
      <c r="T41" s="124">
        <v>97.63</v>
      </c>
      <c r="U41" s="119">
        <v>88.832314438240417</v>
      </c>
      <c r="V41" s="60">
        <f>E41</f>
        <v>27</v>
      </c>
      <c r="W41" s="86"/>
      <c r="X41" s="89"/>
      <c r="Y41" s="89"/>
      <c r="Z41" s="90"/>
      <c r="AA41" s="90"/>
      <c r="AB41" s="90"/>
      <c r="AC41" s="90"/>
      <c r="AD41" s="90"/>
    </row>
    <row r="42" spans="1:30" s="30" customFormat="1" ht="7.5" customHeight="1" x14ac:dyDescent="0.15">
      <c r="A42" s="37"/>
      <c r="C42" s="46"/>
      <c r="D42" s="55"/>
      <c r="E42" s="60"/>
      <c r="F42" s="106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9"/>
      <c r="R42" s="119"/>
      <c r="S42" s="119"/>
      <c r="T42" s="119"/>
      <c r="U42" s="119"/>
      <c r="V42" s="60"/>
      <c r="W42" s="86"/>
      <c r="X42" s="89"/>
      <c r="Y42" s="89"/>
      <c r="Z42" s="90"/>
      <c r="AA42" s="90"/>
      <c r="AB42" s="90"/>
      <c r="AC42" s="90"/>
      <c r="AD42" s="90"/>
    </row>
    <row r="43" spans="1:30" s="34" customFormat="1" ht="13.5" customHeight="1" x14ac:dyDescent="0.15">
      <c r="A43" s="39"/>
      <c r="C43" s="147" t="s">
        <v>57</v>
      </c>
      <c r="D43" s="148"/>
      <c r="E43" s="59">
        <v>28</v>
      </c>
      <c r="F43" s="100">
        <f t="shared" ref="F43:P43" si="15">F44+F45</f>
        <v>17071460000</v>
      </c>
      <c r="G43" s="100">
        <f t="shared" si="15"/>
        <v>17939376293</v>
      </c>
      <c r="H43" s="100">
        <f t="shared" si="15"/>
        <v>13699</v>
      </c>
      <c r="I43" s="100">
        <f t="shared" si="15"/>
        <v>17521857699</v>
      </c>
      <c r="J43" s="100">
        <f t="shared" si="15"/>
        <v>13553</v>
      </c>
      <c r="K43" s="100">
        <f t="shared" si="15"/>
        <v>0</v>
      </c>
      <c r="L43" s="100">
        <f t="shared" si="15"/>
        <v>0</v>
      </c>
      <c r="M43" s="100">
        <f t="shared" si="15"/>
        <v>397949</v>
      </c>
      <c r="N43" s="100">
        <f t="shared" si="15"/>
        <v>9</v>
      </c>
      <c r="O43" s="100">
        <f t="shared" si="15"/>
        <v>417120645</v>
      </c>
      <c r="P43" s="100">
        <f t="shared" si="15"/>
        <v>137</v>
      </c>
      <c r="Q43" s="118">
        <v>102.63830802403544</v>
      </c>
      <c r="R43" s="118">
        <v>97.672613656234432</v>
      </c>
      <c r="S43" s="118">
        <v>99.924903820100027</v>
      </c>
      <c r="T43" s="123">
        <v>98.36</v>
      </c>
      <c r="U43" s="118">
        <v>96.141511042216038</v>
      </c>
      <c r="V43" s="59">
        <f>E43</f>
        <v>28</v>
      </c>
      <c r="W43" s="86"/>
      <c r="X43" s="89"/>
      <c r="Y43" s="89"/>
      <c r="Z43" s="89"/>
      <c r="AA43" s="89"/>
      <c r="AB43" s="89"/>
      <c r="AC43" s="89"/>
      <c r="AD43" s="89"/>
    </row>
    <row r="44" spans="1:30" s="30" customFormat="1" ht="13.5" customHeight="1" x14ac:dyDescent="0.15">
      <c r="A44" s="37"/>
      <c r="C44" s="46"/>
      <c r="D44" s="55" t="s">
        <v>56</v>
      </c>
      <c r="E44" s="60">
        <v>29</v>
      </c>
      <c r="F44" s="102">
        <v>17070404000</v>
      </c>
      <c r="G44" s="102">
        <v>17929515000</v>
      </c>
      <c r="H44" s="102">
        <v>13618</v>
      </c>
      <c r="I44" s="102">
        <v>17519139737</v>
      </c>
      <c r="J44" s="102">
        <v>13531</v>
      </c>
      <c r="K44" s="101">
        <v>0</v>
      </c>
      <c r="L44" s="101">
        <v>0</v>
      </c>
      <c r="M44" s="102">
        <v>0</v>
      </c>
      <c r="N44" s="102">
        <v>0</v>
      </c>
      <c r="O44" s="101">
        <f>G44-I44-M44</f>
        <v>410375263</v>
      </c>
      <c r="P44" s="101">
        <f>H44-J44-N44</f>
        <v>87</v>
      </c>
      <c r="Q44" s="119">
        <v>102.62873530702612</v>
      </c>
      <c r="R44" s="119">
        <v>97.711174769646576</v>
      </c>
      <c r="S44" s="119">
        <v>99.979688909364882</v>
      </c>
      <c r="T44" s="124">
        <v>98.36</v>
      </c>
      <c r="U44" s="119">
        <v>96.132063203573566</v>
      </c>
      <c r="V44" s="60">
        <f>E44</f>
        <v>29</v>
      </c>
      <c r="W44" s="86"/>
      <c r="X44" s="89"/>
      <c r="Y44" s="89"/>
      <c r="Z44" s="90"/>
      <c r="AA44" s="90"/>
      <c r="AB44" s="90"/>
      <c r="AC44" s="90"/>
      <c r="AD44" s="90"/>
    </row>
    <row r="45" spans="1:30" s="30" customFormat="1" ht="13.5" customHeight="1" x14ac:dyDescent="0.15">
      <c r="A45" s="37"/>
      <c r="C45" s="46"/>
      <c r="D45" s="55" t="s">
        <v>7</v>
      </c>
      <c r="E45" s="60">
        <v>30</v>
      </c>
      <c r="F45" s="102">
        <v>1056000</v>
      </c>
      <c r="G45" s="102">
        <v>9861293</v>
      </c>
      <c r="H45" s="102">
        <v>81</v>
      </c>
      <c r="I45" s="102">
        <v>2717962</v>
      </c>
      <c r="J45" s="102">
        <v>22</v>
      </c>
      <c r="K45" s="101">
        <v>0</v>
      </c>
      <c r="L45" s="101">
        <v>0</v>
      </c>
      <c r="M45" s="102">
        <v>397949</v>
      </c>
      <c r="N45" s="102">
        <v>9</v>
      </c>
      <c r="O45" s="101">
        <f>G45-I45-M45</f>
        <v>6745382</v>
      </c>
      <c r="P45" s="101">
        <f>H45-J45-N45</f>
        <v>50</v>
      </c>
      <c r="Q45" s="119">
        <v>257.38276515151517</v>
      </c>
      <c r="R45" s="119">
        <v>27.561923167681968</v>
      </c>
      <c r="S45" s="119">
        <v>9.3936102798324281</v>
      </c>
      <c r="T45" s="124">
        <v>89.4</v>
      </c>
      <c r="U45" s="119">
        <v>262.30976726679631</v>
      </c>
      <c r="V45" s="60">
        <f>E45</f>
        <v>30</v>
      </c>
      <c r="W45" s="86"/>
      <c r="X45" s="89"/>
      <c r="Y45" s="89"/>
      <c r="Z45" s="90"/>
      <c r="AA45" s="90"/>
      <c r="AB45" s="90"/>
      <c r="AC45" s="90"/>
      <c r="AD45" s="90"/>
    </row>
    <row r="46" spans="1:30" s="30" customFormat="1" ht="7.5" customHeight="1" x14ac:dyDescent="0.15">
      <c r="A46" s="37"/>
      <c r="C46" s="46"/>
      <c r="D46" s="55"/>
      <c r="E46" s="60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19"/>
      <c r="R46" s="119"/>
      <c r="S46" s="119"/>
      <c r="T46" s="119"/>
      <c r="U46" s="119"/>
      <c r="V46" s="60"/>
      <c r="W46" s="86"/>
      <c r="X46" s="89"/>
      <c r="Y46" s="89"/>
      <c r="Z46" s="90"/>
      <c r="AA46" s="90"/>
      <c r="AB46" s="90"/>
      <c r="AC46" s="90"/>
      <c r="AD46" s="90"/>
    </row>
    <row r="47" spans="1:30" s="34" customFormat="1" ht="13.5" customHeight="1" x14ac:dyDescent="0.15">
      <c r="A47" s="39"/>
      <c r="B47" s="147" t="s">
        <v>59</v>
      </c>
      <c r="C47" s="147"/>
      <c r="D47" s="148"/>
      <c r="E47" s="59">
        <v>31</v>
      </c>
      <c r="F47" s="100">
        <f t="shared" ref="F47:P47" si="16">F48+F49</f>
        <v>17768443000</v>
      </c>
      <c r="G47" s="100">
        <f>G48+G49</f>
        <v>17869199558</v>
      </c>
      <c r="H47" s="100">
        <f t="shared" si="16"/>
        <v>24</v>
      </c>
      <c r="I47" s="100">
        <f t="shared" si="16"/>
        <v>17869199558</v>
      </c>
      <c r="J47" s="100">
        <f t="shared" si="16"/>
        <v>24</v>
      </c>
      <c r="K47" s="100">
        <f t="shared" si="16"/>
        <v>0</v>
      </c>
      <c r="L47" s="100">
        <f t="shared" si="16"/>
        <v>0</v>
      </c>
      <c r="M47" s="100">
        <f t="shared" si="16"/>
        <v>0</v>
      </c>
      <c r="N47" s="100">
        <f t="shared" si="16"/>
        <v>0</v>
      </c>
      <c r="O47" s="100">
        <f t="shared" si="16"/>
        <v>0</v>
      </c>
      <c r="P47" s="100">
        <f t="shared" si="16"/>
        <v>0</v>
      </c>
      <c r="Q47" s="118">
        <v>100.5670533878517</v>
      </c>
      <c r="R47" s="118">
        <v>100</v>
      </c>
      <c r="S47" s="118">
        <v>100</v>
      </c>
      <c r="T47" s="123">
        <v>113.41</v>
      </c>
      <c r="U47" s="118">
        <v>113.40785157316901</v>
      </c>
      <c r="V47" s="59">
        <f>E47</f>
        <v>31</v>
      </c>
      <c r="W47" s="86"/>
      <c r="X47" s="89"/>
      <c r="Y47" s="89"/>
      <c r="Z47" s="89"/>
      <c r="AA47" s="89"/>
      <c r="AB47" s="89"/>
      <c r="AC47" s="89"/>
      <c r="AD47" s="89"/>
    </row>
    <row r="48" spans="1:30" s="30" customFormat="1" ht="13.5" customHeight="1" x14ac:dyDescent="0.15">
      <c r="A48" s="37"/>
      <c r="B48" s="156" t="s">
        <v>74</v>
      </c>
      <c r="C48" s="156"/>
      <c r="D48" s="157"/>
      <c r="E48" s="60">
        <v>32</v>
      </c>
      <c r="F48" s="102">
        <v>16368956000</v>
      </c>
      <c r="G48" s="102">
        <v>16393117627</v>
      </c>
      <c r="H48" s="102">
        <v>12</v>
      </c>
      <c r="I48" s="102">
        <v>16393117627</v>
      </c>
      <c r="J48" s="102">
        <v>12</v>
      </c>
      <c r="K48" s="101">
        <v>0</v>
      </c>
      <c r="L48" s="101">
        <v>0</v>
      </c>
      <c r="M48" s="101">
        <v>0</v>
      </c>
      <c r="N48" s="101">
        <v>0</v>
      </c>
      <c r="O48" s="101">
        <f>G48-I48-M48</f>
        <v>0</v>
      </c>
      <c r="P48" s="101">
        <f>H48-J48-N48</f>
        <v>0</v>
      </c>
      <c r="Q48" s="119">
        <v>100.14760640202101</v>
      </c>
      <c r="R48" s="119">
        <v>100</v>
      </c>
      <c r="S48" s="119">
        <v>100</v>
      </c>
      <c r="T48" s="124">
        <v>113.43</v>
      </c>
      <c r="U48" s="119">
        <v>113.4304082516381</v>
      </c>
      <c r="V48" s="60">
        <f>E48</f>
        <v>32</v>
      </c>
      <c r="W48" s="86"/>
      <c r="X48" s="89"/>
      <c r="Y48" s="89"/>
      <c r="Z48" s="90"/>
      <c r="AA48" s="90"/>
      <c r="AB48" s="90"/>
      <c r="AC48" s="90"/>
      <c r="AD48" s="90"/>
    </row>
    <row r="49" spans="1:30" s="30" customFormat="1" ht="13.5" customHeight="1" x14ac:dyDescent="0.15">
      <c r="A49" s="37"/>
      <c r="B49" s="156" t="s">
        <v>75</v>
      </c>
      <c r="C49" s="156"/>
      <c r="D49" s="157"/>
      <c r="E49" s="60">
        <v>33</v>
      </c>
      <c r="F49" s="102">
        <v>1399487000</v>
      </c>
      <c r="G49" s="101">
        <v>1476081931</v>
      </c>
      <c r="H49" s="101">
        <v>12</v>
      </c>
      <c r="I49" s="101">
        <v>1476081931</v>
      </c>
      <c r="J49" s="101">
        <v>12</v>
      </c>
      <c r="K49" s="101">
        <v>0</v>
      </c>
      <c r="L49" s="101">
        <v>0</v>
      </c>
      <c r="M49" s="101">
        <v>0</v>
      </c>
      <c r="N49" s="101">
        <v>0</v>
      </c>
      <c r="O49" s="101">
        <f>G49-I49-M49</f>
        <v>0</v>
      </c>
      <c r="P49" s="101">
        <f>H49-J49-N49</f>
        <v>0</v>
      </c>
      <c r="Q49" s="119">
        <v>105.4730719899506</v>
      </c>
      <c r="R49" s="119">
        <v>100</v>
      </c>
      <c r="S49" s="119">
        <v>100</v>
      </c>
      <c r="T49" s="124">
        <v>113.16</v>
      </c>
      <c r="U49" s="119">
        <v>113.15794263585623</v>
      </c>
      <c r="V49" s="60">
        <f>E49</f>
        <v>33</v>
      </c>
      <c r="W49" s="86"/>
      <c r="X49" s="89"/>
      <c r="Y49" s="89"/>
      <c r="Z49" s="90"/>
      <c r="AA49" s="90"/>
      <c r="AB49" s="90"/>
      <c r="AC49" s="90"/>
      <c r="AD49" s="90"/>
    </row>
    <row r="50" spans="1:30" s="30" customFormat="1" ht="7.5" customHeight="1" x14ac:dyDescent="0.15">
      <c r="A50" s="37"/>
      <c r="C50" s="46"/>
      <c r="D50" s="55"/>
      <c r="E50" s="60"/>
      <c r="F50" s="106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19"/>
      <c r="R50" s="119"/>
      <c r="S50" s="119"/>
      <c r="T50" s="119"/>
      <c r="U50" s="119"/>
      <c r="V50" s="60"/>
      <c r="W50" s="86"/>
      <c r="X50" s="89"/>
      <c r="Y50" s="89"/>
      <c r="Z50" s="90"/>
      <c r="AA50" s="90"/>
      <c r="AB50" s="90"/>
      <c r="AC50" s="90"/>
      <c r="AD50" s="90"/>
    </row>
    <row r="51" spans="1:30" s="34" customFormat="1" ht="13.5" customHeight="1" x14ac:dyDescent="0.15">
      <c r="A51" s="39"/>
      <c r="B51" s="147" t="s">
        <v>60</v>
      </c>
      <c r="C51" s="147"/>
      <c r="D51" s="148"/>
      <c r="E51" s="59">
        <v>34</v>
      </c>
      <c r="F51" s="100">
        <f t="shared" ref="F51:P51" si="17">F52+F53</f>
        <v>1494427000</v>
      </c>
      <c r="G51" s="100">
        <f t="shared" si="17"/>
        <v>1695177490</v>
      </c>
      <c r="H51" s="100">
        <f t="shared" si="17"/>
        <v>12468</v>
      </c>
      <c r="I51" s="100">
        <f t="shared" si="17"/>
        <v>1578038917</v>
      </c>
      <c r="J51" s="100">
        <f t="shared" si="17"/>
        <v>12126</v>
      </c>
      <c r="K51" s="100">
        <f t="shared" si="17"/>
        <v>0</v>
      </c>
      <c r="L51" s="100">
        <f t="shared" si="17"/>
        <v>0</v>
      </c>
      <c r="M51" s="100">
        <f t="shared" si="17"/>
        <v>1016749</v>
      </c>
      <c r="N51" s="100">
        <f t="shared" si="17"/>
        <v>11</v>
      </c>
      <c r="O51" s="100">
        <f t="shared" si="17"/>
        <v>116121824</v>
      </c>
      <c r="P51" s="100">
        <f t="shared" si="17"/>
        <v>331</v>
      </c>
      <c r="Q51" s="118">
        <v>105.5949147733546</v>
      </c>
      <c r="R51" s="118">
        <v>93.089893318486673</v>
      </c>
      <c r="S51" s="118">
        <v>94.46408204835808</v>
      </c>
      <c r="T51" s="123">
        <v>88.7</v>
      </c>
      <c r="U51" s="118">
        <v>87.405821836465265</v>
      </c>
      <c r="V51" s="59">
        <f>E51</f>
        <v>34</v>
      </c>
      <c r="W51" s="86"/>
      <c r="X51" s="89"/>
      <c r="Y51" s="89"/>
      <c r="Z51" s="89"/>
      <c r="AA51" s="89"/>
      <c r="AB51" s="89"/>
      <c r="AC51" s="89"/>
      <c r="AD51" s="89"/>
    </row>
    <row r="52" spans="1:30" s="30" customFormat="1" ht="13.5" customHeight="1" x14ac:dyDescent="0.15">
      <c r="A52" s="37"/>
      <c r="C52" s="46"/>
      <c r="D52" s="55" t="s">
        <v>56</v>
      </c>
      <c r="E52" s="60">
        <v>35</v>
      </c>
      <c r="F52" s="102">
        <v>1482609000</v>
      </c>
      <c r="G52" s="102">
        <v>1592019700</v>
      </c>
      <c r="H52" s="102">
        <v>12258</v>
      </c>
      <c r="I52" s="102">
        <v>1566439405</v>
      </c>
      <c r="J52" s="102">
        <v>12073</v>
      </c>
      <c r="K52" s="101">
        <v>0</v>
      </c>
      <c r="L52" s="101">
        <v>0</v>
      </c>
      <c r="M52" s="102">
        <v>0</v>
      </c>
      <c r="N52" s="102">
        <v>0</v>
      </c>
      <c r="O52" s="101">
        <f>G52-I52-M52</f>
        <v>25580295</v>
      </c>
      <c r="P52" s="101">
        <f>H52-J52-N52</f>
        <v>185</v>
      </c>
      <c r="Q52" s="119">
        <v>105.65424902991955</v>
      </c>
      <c r="R52" s="119">
        <v>98.393217433176233</v>
      </c>
      <c r="S52" s="119">
        <v>99.491304898874361</v>
      </c>
      <c r="T52" s="124">
        <v>88.28</v>
      </c>
      <c r="U52" s="119">
        <v>87.302508777462904</v>
      </c>
      <c r="V52" s="60">
        <f>E52</f>
        <v>35</v>
      </c>
      <c r="W52" s="86"/>
      <c r="X52" s="89"/>
      <c r="Y52" s="89"/>
      <c r="Z52" s="90"/>
      <c r="AA52" s="90"/>
      <c r="AB52" s="90"/>
      <c r="AC52" s="90"/>
      <c r="AD52" s="90"/>
    </row>
    <row r="53" spans="1:30" s="30" customFormat="1" ht="13.5" customHeight="1" x14ac:dyDescent="0.15">
      <c r="A53" s="37"/>
      <c r="C53" s="46"/>
      <c r="D53" s="55" t="s">
        <v>7</v>
      </c>
      <c r="E53" s="60">
        <v>36</v>
      </c>
      <c r="F53" s="102">
        <v>11818000</v>
      </c>
      <c r="G53" s="102">
        <v>103157790</v>
      </c>
      <c r="H53" s="102">
        <v>210</v>
      </c>
      <c r="I53" s="102">
        <v>11599512</v>
      </c>
      <c r="J53" s="102">
        <v>53</v>
      </c>
      <c r="K53" s="101">
        <v>0</v>
      </c>
      <c r="L53" s="101">
        <v>0</v>
      </c>
      <c r="M53" s="102">
        <v>1016749</v>
      </c>
      <c r="N53" s="102">
        <v>11</v>
      </c>
      <c r="O53" s="101">
        <f>G53-I53-M53</f>
        <v>90541529</v>
      </c>
      <c r="P53" s="101">
        <f>H53-J53-N53</f>
        <v>146</v>
      </c>
      <c r="Q53" s="119">
        <v>98.151226941952956</v>
      </c>
      <c r="R53" s="119">
        <v>11.244436314504219</v>
      </c>
      <c r="S53" s="119">
        <v>10.345239889905706</v>
      </c>
      <c r="T53" s="124">
        <v>95.71</v>
      </c>
      <c r="U53" s="119">
        <v>104.0309472801893</v>
      </c>
      <c r="V53" s="60">
        <f>E53</f>
        <v>36</v>
      </c>
      <c r="W53" s="86"/>
      <c r="X53" s="89"/>
      <c r="Y53" s="89"/>
      <c r="Z53" s="90"/>
      <c r="AA53" s="90"/>
      <c r="AB53" s="90"/>
      <c r="AC53" s="90"/>
      <c r="AD53" s="90"/>
    </row>
    <row r="54" spans="1:30" s="30" customFormat="1" ht="7.5" customHeight="1" x14ac:dyDescent="0.15">
      <c r="A54" s="37"/>
      <c r="C54" s="46"/>
      <c r="D54" s="55"/>
      <c r="E54" s="60"/>
      <c r="F54" s="106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19"/>
      <c r="R54" s="119"/>
      <c r="S54" s="119"/>
      <c r="T54" s="119"/>
      <c r="U54" s="119"/>
      <c r="V54" s="60"/>
      <c r="W54" s="86"/>
      <c r="X54" s="89"/>
      <c r="Y54" s="89"/>
      <c r="Z54" s="90"/>
      <c r="AA54" s="90"/>
      <c r="AB54" s="90"/>
      <c r="AC54" s="90"/>
      <c r="AD54" s="90"/>
    </row>
    <row r="55" spans="1:30" s="34" customFormat="1" ht="13.5" customHeight="1" x14ac:dyDescent="0.15">
      <c r="A55" s="39"/>
      <c r="B55" s="147" t="s">
        <v>36</v>
      </c>
      <c r="C55" s="147"/>
      <c r="D55" s="148"/>
      <c r="E55" s="59">
        <v>37</v>
      </c>
      <c r="F55" s="100">
        <f t="shared" ref="F55:P55" si="18">F56+F57</f>
        <v>1045852000</v>
      </c>
      <c r="G55" s="100">
        <f t="shared" si="18"/>
        <v>1045071709</v>
      </c>
      <c r="H55" s="100">
        <f t="shared" si="18"/>
        <v>731</v>
      </c>
      <c r="I55" s="100">
        <f t="shared" si="18"/>
        <v>1045071709</v>
      </c>
      <c r="J55" s="100">
        <f t="shared" si="18"/>
        <v>731</v>
      </c>
      <c r="K55" s="100">
        <f t="shared" si="18"/>
        <v>0</v>
      </c>
      <c r="L55" s="100">
        <f t="shared" si="18"/>
        <v>0</v>
      </c>
      <c r="M55" s="100">
        <f t="shared" si="18"/>
        <v>0</v>
      </c>
      <c r="N55" s="100">
        <f t="shared" si="18"/>
        <v>0</v>
      </c>
      <c r="O55" s="100">
        <f t="shared" si="18"/>
        <v>0</v>
      </c>
      <c r="P55" s="100">
        <f t="shared" si="18"/>
        <v>0</v>
      </c>
      <c r="Q55" s="118">
        <v>99.925391833643758</v>
      </c>
      <c r="R55" s="118">
        <v>100</v>
      </c>
      <c r="S55" s="118">
        <v>100</v>
      </c>
      <c r="T55" s="123">
        <v>95.73</v>
      </c>
      <c r="U55" s="118">
        <v>95.729146650419111</v>
      </c>
      <c r="V55" s="59">
        <f>E55</f>
        <v>37</v>
      </c>
      <c r="W55" s="86"/>
      <c r="X55" s="89"/>
      <c r="Y55" s="89"/>
      <c r="Z55" s="89"/>
      <c r="AA55" s="89"/>
      <c r="AB55" s="89"/>
      <c r="AC55" s="89"/>
      <c r="AD55" s="89"/>
    </row>
    <row r="56" spans="1:30" s="30" customFormat="1" ht="13.5" customHeight="1" x14ac:dyDescent="0.15">
      <c r="A56" s="37"/>
      <c r="C56" s="46"/>
      <c r="D56" s="55" t="s">
        <v>56</v>
      </c>
      <c r="E56" s="60">
        <v>38</v>
      </c>
      <c r="F56" s="102">
        <v>1045852000</v>
      </c>
      <c r="G56" s="102">
        <v>1045071709</v>
      </c>
      <c r="H56" s="102">
        <v>731</v>
      </c>
      <c r="I56" s="102">
        <v>1045071709</v>
      </c>
      <c r="J56" s="102">
        <v>731</v>
      </c>
      <c r="K56" s="101">
        <v>0</v>
      </c>
      <c r="L56" s="101">
        <v>0</v>
      </c>
      <c r="M56" s="101">
        <v>0</v>
      </c>
      <c r="N56" s="101">
        <v>0</v>
      </c>
      <c r="O56" s="101">
        <f>G56-I56-M56</f>
        <v>0</v>
      </c>
      <c r="P56" s="101">
        <f>H56-J56-N56</f>
        <v>0</v>
      </c>
      <c r="Q56" s="119">
        <v>99.925391833643758</v>
      </c>
      <c r="R56" s="119">
        <v>100</v>
      </c>
      <c r="S56" s="119">
        <v>100</v>
      </c>
      <c r="T56" s="124">
        <v>95.73</v>
      </c>
      <c r="U56" s="119">
        <v>95.729146650419111</v>
      </c>
      <c r="V56" s="60">
        <f>E56</f>
        <v>38</v>
      </c>
      <c r="W56" s="86"/>
      <c r="X56" s="89"/>
      <c r="Y56" s="89"/>
      <c r="Z56" s="90"/>
      <c r="AA56" s="90"/>
      <c r="AB56" s="90"/>
      <c r="AC56" s="90"/>
      <c r="AD56" s="90"/>
    </row>
    <row r="57" spans="1:30" s="30" customFormat="1" ht="13.5" customHeight="1" x14ac:dyDescent="0.15">
      <c r="A57" s="37"/>
      <c r="C57" s="46"/>
      <c r="D57" s="55" t="s">
        <v>7</v>
      </c>
      <c r="E57" s="60">
        <v>39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f>G57-I57-M57</f>
        <v>0</v>
      </c>
      <c r="P57" s="101">
        <f>H57-J57-N57</f>
        <v>0</v>
      </c>
      <c r="Q57" s="119">
        <v>0</v>
      </c>
      <c r="R57" s="119">
        <v>0</v>
      </c>
      <c r="S57" s="119">
        <v>0</v>
      </c>
      <c r="T57" s="124" t="s">
        <v>87</v>
      </c>
      <c r="U57" s="119">
        <v>0</v>
      </c>
      <c r="V57" s="60">
        <f>E57</f>
        <v>39</v>
      </c>
      <c r="W57" s="86"/>
      <c r="X57" s="89"/>
      <c r="Y57" s="89"/>
      <c r="Z57" s="90"/>
      <c r="AA57" s="90"/>
      <c r="AB57" s="90"/>
      <c r="AC57" s="90"/>
      <c r="AD57" s="90"/>
    </row>
    <row r="58" spans="1:30" s="30" customFormat="1" ht="7.5" customHeight="1" x14ac:dyDescent="0.15">
      <c r="A58" s="37"/>
      <c r="C58" s="46"/>
      <c r="D58" s="55"/>
      <c r="E58" s="60"/>
      <c r="F58" s="106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19"/>
      <c r="R58" s="119"/>
      <c r="S58" s="119"/>
      <c r="T58" s="119"/>
      <c r="U58" s="119"/>
      <c r="V58" s="60"/>
      <c r="W58" s="86"/>
      <c r="X58" s="89"/>
      <c r="Y58" s="89"/>
      <c r="Z58" s="90"/>
      <c r="AA58" s="90"/>
      <c r="AB58" s="90"/>
      <c r="AC58" s="90"/>
      <c r="AD58" s="90"/>
    </row>
    <row r="59" spans="1:30" s="34" customFormat="1" ht="13.5" customHeight="1" x14ac:dyDescent="0.15">
      <c r="A59" s="39"/>
      <c r="B59" s="147" t="s">
        <v>51</v>
      </c>
      <c r="C59" s="147"/>
      <c r="D59" s="148"/>
      <c r="E59" s="59">
        <v>40</v>
      </c>
      <c r="F59" s="100">
        <f t="shared" ref="F59:P59" si="19">F60+F61</f>
        <v>143648000</v>
      </c>
      <c r="G59" s="100">
        <f t="shared" si="19"/>
        <v>145491000</v>
      </c>
      <c r="H59" s="100">
        <f t="shared" si="19"/>
        <v>165</v>
      </c>
      <c r="I59" s="100">
        <f t="shared" si="19"/>
        <v>145491000</v>
      </c>
      <c r="J59" s="100">
        <f t="shared" si="19"/>
        <v>165</v>
      </c>
      <c r="K59" s="100">
        <f t="shared" si="19"/>
        <v>0</v>
      </c>
      <c r="L59" s="100">
        <f t="shared" si="19"/>
        <v>0</v>
      </c>
      <c r="M59" s="100">
        <f t="shared" si="19"/>
        <v>0</v>
      </c>
      <c r="N59" s="100">
        <f t="shared" si="19"/>
        <v>0</v>
      </c>
      <c r="O59" s="100">
        <f t="shared" si="19"/>
        <v>0</v>
      </c>
      <c r="P59" s="100">
        <f t="shared" si="19"/>
        <v>0</v>
      </c>
      <c r="Q59" s="118">
        <v>101.28299732679884</v>
      </c>
      <c r="R59" s="118">
        <v>100</v>
      </c>
      <c r="S59" s="118">
        <v>100</v>
      </c>
      <c r="T59" s="123">
        <v>92.53</v>
      </c>
      <c r="U59" s="118">
        <v>92.527717899560841</v>
      </c>
      <c r="V59" s="59">
        <f>E59</f>
        <v>40</v>
      </c>
      <c r="W59" s="86"/>
      <c r="X59" s="89"/>
      <c r="Y59" s="89"/>
      <c r="Z59" s="89"/>
      <c r="AA59" s="89"/>
      <c r="AB59" s="89"/>
      <c r="AC59" s="89"/>
      <c r="AD59" s="89"/>
    </row>
    <row r="60" spans="1:30" s="30" customFormat="1" ht="13.5" customHeight="1" x14ac:dyDescent="0.15">
      <c r="A60" s="37"/>
      <c r="C60" s="46"/>
      <c r="D60" s="55" t="s">
        <v>56</v>
      </c>
      <c r="E60" s="60">
        <v>41</v>
      </c>
      <c r="F60" s="102">
        <v>143648000</v>
      </c>
      <c r="G60" s="102">
        <v>145491000</v>
      </c>
      <c r="H60" s="102">
        <v>165</v>
      </c>
      <c r="I60" s="102">
        <v>145491000</v>
      </c>
      <c r="J60" s="102">
        <v>165</v>
      </c>
      <c r="K60" s="101">
        <v>0</v>
      </c>
      <c r="L60" s="101">
        <v>0</v>
      </c>
      <c r="M60" s="101">
        <v>0</v>
      </c>
      <c r="N60" s="101">
        <v>0</v>
      </c>
      <c r="O60" s="101">
        <f>G60-I60-M60</f>
        <v>0</v>
      </c>
      <c r="P60" s="101">
        <f>H60-J60-N60</f>
        <v>0</v>
      </c>
      <c r="Q60" s="119">
        <v>101.28299732679884</v>
      </c>
      <c r="R60" s="119">
        <v>100</v>
      </c>
      <c r="S60" s="119">
        <v>100</v>
      </c>
      <c r="T60" s="124">
        <v>92.53</v>
      </c>
      <c r="U60" s="119">
        <v>92.527717899560841</v>
      </c>
      <c r="V60" s="60">
        <f>E60</f>
        <v>41</v>
      </c>
      <c r="W60" s="86"/>
      <c r="X60" s="89"/>
      <c r="Y60" s="89"/>
      <c r="Z60" s="90"/>
      <c r="AA60" s="90"/>
      <c r="AB60" s="90"/>
      <c r="AC60" s="90"/>
      <c r="AD60" s="90"/>
    </row>
    <row r="61" spans="1:30" s="30" customFormat="1" ht="13.5" customHeight="1" x14ac:dyDescent="0.15">
      <c r="A61" s="37"/>
      <c r="C61" s="46"/>
      <c r="D61" s="55" t="s">
        <v>7</v>
      </c>
      <c r="E61" s="60">
        <v>42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f>G61-I61-M61</f>
        <v>0</v>
      </c>
      <c r="P61" s="101">
        <f>H61-J61-N61</f>
        <v>0</v>
      </c>
      <c r="Q61" s="119">
        <v>0</v>
      </c>
      <c r="R61" s="119">
        <v>0</v>
      </c>
      <c r="S61" s="119">
        <v>0</v>
      </c>
      <c r="T61" s="124" t="s">
        <v>87</v>
      </c>
      <c r="U61" s="119">
        <v>0</v>
      </c>
      <c r="V61" s="60">
        <f>E61</f>
        <v>42</v>
      </c>
      <c r="W61" s="86"/>
      <c r="X61" s="89"/>
      <c r="Y61" s="89"/>
      <c r="Z61" s="90"/>
      <c r="AA61" s="90"/>
      <c r="AB61" s="90"/>
      <c r="AC61" s="90"/>
      <c r="AD61" s="90"/>
    </row>
    <row r="62" spans="1:30" s="30" customFormat="1" ht="7.5" customHeight="1" x14ac:dyDescent="0.15">
      <c r="A62" s="37"/>
      <c r="C62" s="46"/>
      <c r="D62" s="55"/>
      <c r="E62" s="60"/>
      <c r="F62" s="106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19"/>
      <c r="R62" s="119"/>
      <c r="S62" s="119"/>
      <c r="T62" s="119"/>
      <c r="U62" s="119"/>
      <c r="V62" s="60"/>
      <c r="W62" s="86"/>
      <c r="X62" s="89"/>
      <c r="Y62" s="89"/>
      <c r="Z62" s="90"/>
      <c r="AA62" s="90"/>
      <c r="AB62" s="90"/>
      <c r="AC62" s="90"/>
      <c r="AD62" s="90"/>
    </row>
    <row r="63" spans="1:30" s="34" customFormat="1" ht="13.5" customHeight="1" x14ac:dyDescent="0.15">
      <c r="A63" s="39"/>
      <c r="B63" s="147" t="s">
        <v>35</v>
      </c>
      <c r="C63" s="147"/>
      <c r="D63" s="148"/>
      <c r="E63" s="59">
        <v>43</v>
      </c>
      <c r="F63" s="100">
        <f t="shared" ref="F63:P63" si="20">F64+F65</f>
        <v>9203869000</v>
      </c>
      <c r="G63" s="100">
        <f t="shared" si="20"/>
        <v>9245973052</v>
      </c>
      <c r="H63" s="100">
        <f t="shared" si="20"/>
        <v>1723</v>
      </c>
      <c r="I63" s="100">
        <f t="shared" si="20"/>
        <v>9245658980</v>
      </c>
      <c r="J63" s="100">
        <f t="shared" si="20"/>
        <v>1720</v>
      </c>
      <c r="K63" s="100">
        <f t="shared" si="20"/>
        <v>0</v>
      </c>
      <c r="L63" s="100">
        <f t="shared" si="20"/>
        <v>0</v>
      </c>
      <c r="M63" s="100">
        <f t="shared" si="20"/>
        <v>0</v>
      </c>
      <c r="N63" s="100">
        <f t="shared" si="20"/>
        <v>0</v>
      </c>
      <c r="O63" s="100">
        <f t="shared" si="20"/>
        <v>314072</v>
      </c>
      <c r="P63" s="100">
        <f t="shared" si="20"/>
        <v>3</v>
      </c>
      <c r="Q63" s="118">
        <v>100.45404796613251</v>
      </c>
      <c r="R63" s="127">
        <v>99.986603148222102</v>
      </c>
      <c r="S63" s="127">
        <v>99.986504713752325</v>
      </c>
      <c r="T63" s="128">
        <v>102.9</v>
      </c>
      <c r="U63" s="127">
        <v>102.89791597924113</v>
      </c>
      <c r="V63" s="59">
        <f>E63</f>
        <v>43</v>
      </c>
      <c r="W63" s="86"/>
      <c r="X63" s="89"/>
      <c r="Y63" s="89"/>
      <c r="Z63" s="89"/>
      <c r="AA63" s="89"/>
      <c r="AB63" s="89"/>
      <c r="AC63" s="89"/>
      <c r="AD63" s="89"/>
    </row>
    <row r="64" spans="1:30" s="30" customFormat="1" ht="13.5" customHeight="1" x14ac:dyDescent="0.15">
      <c r="A64" s="37"/>
      <c r="C64" s="46"/>
      <c r="D64" s="46" t="s">
        <v>56</v>
      </c>
      <c r="E64" s="60">
        <v>44</v>
      </c>
      <c r="F64" s="102">
        <v>9203838000</v>
      </c>
      <c r="G64" s="73">
        <v>9245658980</v>
      </c>
      <c r="H64" s="102">
        <v>1720</v>
      </c>
      <c r="I64" s="102">
        <v>9245658980</v>
      </c>
      <c r="J64" s="102">
        <v>1720</v>
      </c>
      <c r="K64" s="101">
        <v>0</v>
      </c>
      <c r="L64" s="101">
        <v>0</v>
      </c>
      <c r="M64" s="101">
        <v>0</v>
      </c>
      <c r="N64" s="101">
        <v>0</v>
      </c>
      <c r="O64" s="101">
        <f>G64-I64-M64</f>
        <v>0</v>
      </c>
      <c r="P64" s="101">
        <f>H64-J64-N64</f>
        <v>0</v>
      </c>
      <c r="Q64" s="119">
        <v>100.45438631144962</v>
      </c>
      <c r="R64" s="129">
        <v>100</v>
      </c>
      <c r="S64" s="129">
        <v>100</v>
      </c>
      <c r="T64" s="130">
        <v>102.9</v>
      </c>
      <c r="U64" s="129">
        <v>102.90057712366986</v>
      </c>
      <c r="V64" s="60">
        <f>E64</f>
        <v>44</v>
      </c>
      <c r="W64" s="86"/>
      <c r="X64" s="89"/>
      <c r="Y64" s="89"/>
      <c r="Z64" s="90"/>
      <c r="AA64" s="90"/>
      <c r="AB64" s="90"/>
      <c r="AC64" s="90"/>
      <c r="AD64" s="90"/>
    </row>
    <row r="65" spans="1:30" s="30" customFormat="1" ht="13.5" customHeight="1" x14ac:dyDescent="0.15">
      <c r="A65" s="37"/>
      <c r="C65" s="46"/>
      <c r="D65" s="46" t="s">
        <v>7</v>
      </c>
      <c r="E65" s="60">
        <v>45</v>
      </c>
      <c r="F65" s="101">
        <v>31000</v>
      </c>
      <c r="G65" s="113">
        <v>314072</v>
      </c>
      <c r="H65" s="101">
        <v>3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f>G65-I65-M65</f>
        <v>314072</v>
      </c>
      <c r="P65" s="101">
        <f>H65-J65-N65</f>
        <v>3</v>
      </c>
      <c r="Q65" s="119">
        <v>0</v>
      </c>
      <c r="R65" s="129">
        <v>0</v>
      </c>
      <c r="S65" s="129">
        <v>42.524288901129673</v>
      </c>
      <c r="T65" s="130">
        <v>57.48</v>
      </c>
      <c r="U65" s="130" t="s">
        <v>86</v>
      </c>
      <c r="V65" s="60">
        <f>E65</f>
        <v>45</v>
      </c>
      <c r="W65" s="86"/>
      <c r="X65" s="89"/>
      <c r="Y65" s="89"/>
      <c r="Z65" s="90"/>
      <c r="AA65" s="90"/>
      <c r="AB65" s="90"/>
      <c r="AC65" s="90"/>
      <c r="AD65" s="90"/>
    </row>
    <row r="66" spans="1:30" s="30" customFormat="1" ht="7.5" customHeight="1" x14ac:dyDescent="0.15">
      <c r="A66" s="37"/>
      <c r="C66" s="46"/>
      <c r="D66" s="55"/>
      <c r="E66" s="60"/>
      <c r="F66" s="106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19"/>
      <c r="R66" s="119"/>
      <c r="S66" s="119"/>
      <c r="T66" s="124"/>
      <c r="U66" s="119"/>
      <c r="V66" s="60"/>
      <c r="W66" s="86"/>
      <c r="X66" s="89"/>
      <c r="Y66" s="89"/>
      <c r="Z66" s="90"/>
      <c r="AA66" s="90"/>
      <c r="AB66" s="90"/>
      <c r="AC66" s="90"/>
      <c r="AD66" s="90"/>
    </row>
    <row r="67" spans="1:30" s="30" customFormat="1" ht="13.5" customHeight="1" x14ac:dyDescent="0.15">
      <c r="A67" s="37"/>
      <c r="B67" s="147" t="s">
        <v>79</v>
      </c>
      <c r="C67" s="147"/>
      <c r="D67" s="148"/>
      <c r="E67" s="59">
        <v>46</v>
      </c>
      <c r="F67" s="100">
        <f t="shared" ref="F67:P67" si="21">F68+F69</f>
        <v>655308000</v>
      </c>
      <c r="G67" s="100">
        <f t="shared" si="21"/>
        <v>683062400</v>
      </c>
      <c r="H67" s="100">
        <f t="shared" si="21"/>
        <v>15196</v>
      </c>
      <c r="I67" s="100">
        <f t="shared" si="21"/>
        <v>683062400</v>
      </c>
      <c r="J67" s="68">
        <f t="shared" si="21"/>
        <v>15196</v>
      </c>
      <c r="K67" s="68">
        <f t="shared" si="21"/>
        <v>0</v>
      </c>
      <c r="L67" s="100">
        <f t="shared" si="21"/>
        <v>0</v>
      </c>
      <c r="M67" s="68">
        <f t="shared" si="21"/>
        <v>0</v>
      </c>
      <c r="N67" s="100">
        <f t="shared" si="21"/>
        <v>0</v>
      </c>
      <c r="O67" s="68">
        <f t="shared" si="21"/>
        <v>0</v>
      </c>
      <c r="P67" s="68">
        <f t="shared" si="21"/>
        <v>0</v>
      </c>
      <c r="Q67" s="120">
        <v>104.23532140611742</v>
      </c>
      <c r="R67" s="120">
        <v>100</v>
      </c>
      <c r="S67" s="118">
        <v>100</v>
      </c>
      <c r="T67" s="123">
        <v>208.4</v>
      </c>
      <c r="U67" s="118">
        <v>208.40093286746909</v>
      </c>
      <c r="V67" s="59">
        <v>46</v>
      </c>
      <c r="W67" s="86"/>
      <c r="X67" s="89"/>
      <c r="Y67" s="89"/>
      <c r="Z67" s="90"/>
      <c r="AA67" s="90"/>
      <c r="AB67" s="90"/>
      <c r="AC67" s="90"/>
      <c r="AD67" s="90"/>
    </row>
    <row r="68" spans="1:30" s="30" customFormat="1" ht="13.5" customHeight="1" x14ac:dyDescent="0.15">
      <c r="A68" s="37"/>
      <c r="B68" s="34"/>
      <c r="C68" s="112"/>
      <c r="D68" s="55" t="s">
        <v>56</v>
      </c>
      <c r="E68" s="60">
        <v>47</v>
      </c>
      <c r="F68" s="102">
        <v>655308000</v>
      </c>
      <c r="G68" s="73">
        <v>683062400</v>
      </c>
      <c r="H68" s="102">
        <v>15196</v>
      </c>
      <c r="I68" s="73">
        <v>683062400</v>
      </c>
      <c r="J68" s="73">
        <v>15196</v>
      </c>
      <c r="K68" s="113">
        <v>0</v>
      </c>
      <c r="L68" s="101">
        <v>0</v>
      </c>
      <c r="M68" s="113">
        <v>0</v>
      </c>
      <c r="N68" s="101">
        <v>0</v>
      </c>
      <c r="O68" s="113">
        <f>G68-I68-M68</f>
        <v>0</v>
      </c>
      <c r="P68" s="113">
        <f>H68-J68-N68</f>
        <v>0</v>
      </c>
      <c r="Q68" s="121">
        <v>104.23532140611742</v>
      </c>
      <c r="R68" s="121">
        <v>100</v>
      </c>
      <c r="S68" s="119">
        <v>100</v>
      </c>
      <c r="T68" s="124">
        <v>208.4</v>
      </c>
      <c r="U68" s="119">
        <v>208.40093286746909</v>
      </c>
      <c r="V68" s="60">
        <v>47</v>
      </c>
      <c r="W68" s="86"/>
      <c r="X68" s="89"/>
      <c r="Y68" s="89"/>
      <c r="Z68" s="90"/>
      <c r="AA68" s="90"/>
      <c r="AB68" s="90"/>
      <c r="AC68" s="90"/>
      <c r="AD68" s="90"/>
    </row>
    <row r="69" spans="1:30" s="30" customFormat="1" ht="13.5" customHeight="1" x14ac:dyDescent="0.15">
      <c r="A69" s="37"/>
      <c r="B69" s="34"/>
      <c r="C69" s="112"/>
      <c r="D69" s="55" t="s">
        <v>7</v>
      </c>
      <c r="E69" s="60">
        <v>48</v>
      </c>
      <c r="F69" s="101">
        <v>0</v>
      </c>
      <c r="G69" s="113">
        <v>0</v>
      </c>
      <c r="H69" s="101">
        <v>0</v>
      </c>
      <c r="I69" s="113">
        <v>0</v>
      </c>
      <c r="J69" s="113">
        <v>0</v>
      </c>
      <c r="K69" s="113">
        <v>0</v>
      </c>
      <c r="L69" s="101">
        <v>0</v>
      </c>
      <c r="M69" s="113">
        <v>0</v>
      </c>
      <c r="N69" s="101">
        <v>0</v>
      </c>
      <c r="O69" s="113">
        <f>G69-I69-M69</f>
        <v>0</v>
      </c>
      <c r="P69" s="113">
        <f>H69-J69-N69</f>
        <v>0</v>
      </c>
      <c r="Q69" s="121">
        <v>0</v>
      </c>
      <c r="R69" s="121">
        <v>0</v>
      </c>
      <c r="S69" s="119">
        <v>0</v>
      </c>
      <c r="T69" s="124" t="s">
        <v>87</v>
      </c>
      <c r="U69" s="124" t="s">
        <v>87</v>
      </c>
      <c r="V69" s="60">
        <v>48</v>
      </c>
      <c r="W69" s="86"/>
      <c r="X69" s="89"/>
      <c r="Y69" s="89"/>
      <c r="Z69" s="90"/>
      <c r="AA69" s="90"/>
      <c r="AB69" s="90"/>
      <c r="AC69" s="90"/>
      <c r="AD69" s="90"/>
    </row>
    <row r="70" spans="1:30" s="30" customFormat="1" ht="7.5" customHeight="1" x14ac:dyDescent="0.15">
      <c r="A70" s="38"/>
      <c r="B70" s="41"/>
      <c r="C70" s="47"/>
      <c r="D70" s="56"/>
      <c r="E70" s="6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79"/>
      <c r="R70" s="79"/>
      <c r="S70" s="79"/>
      <c r="T70" s="83"/>
      <c r="U70" s="79"/>
      <c r="V70" s="61"/>
      <c r="X70" s="87"/>
      <c r="Y70" s="87"/>
      <c r="Z70" s="90"/>
      <c r="AA70" s="90"/>
      <c r="AB70" s="90"/>
      <c r="AC70" s="90"/>
      <c r="AD70" s="90"/>
    </row>
    <row r="71" spans="1:30" x14ac:dyDescent="0.15">
      <c r="C71" s="48"/>
      <c r="D71" s="48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X71" s="88"/>
      <c r="Y71" s="88"/>
    </row>
    <row r="72" spans="1:30" s="30" customFormat="1" ht="19.5" customHeight="1" x14ac:dyDescent="0.15">
      <c r="C72" s="41"/>
      <c r="D72" s="41"/>
      <c r="E72" s="62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V72" s="62"/>
      <c r="X72" s="87"/>
      <c r="Y72" s="87"/>
      <c r="Z72" s="90"/>
      <c r="AA72" s="90"/>
      <c r="AB72" s="90"/>
      <c r="AC72" s="90"/>
      <c r="AD72" s="90"/>
    </row>
    <row r="73" spans="1:30" s="30" customFormat="1" ht="13.5" customHeight="1" x14ac:dyDescent="0.15">
      <c r="A73" s="36"/>
      <c r="B73" s="40"/>
      <c r="C73" s="44"/>
      <c r="D73" s="51"/>
      <c r="E73" s="150" t="s">
        <v>48</v>
      </c>
      <c r="F73" s="153" t="s">
        <v>65</v>
      </c>
      <c r="G73" s="143" t="s">
        <v>28</v>
      </c>
      <c r="H73" s="144"/>
      <c r="I73" s="143" t="s">
        <v>66</v>
      </c>
      <c r="J73" s="144"/>
      <c r="K73" s="143" t="s">
        <v>49</v>
      </c>
      <c r="L73" s="143"/>
      <c r="M73" s="143" t="s">
        <v>72</v>
      </c>
      <c r="N73" s="143"/>
      <c r="O73" s="143" t="s">
        <v>71</v>
      </c>
      <c r="P73" s="143"/>
      <c r="Q73" s="143" t="s">
        <v>16</v>
      </c>
      <c r="R73" s="143"/>
      <c r="S73" s="143"/>
      <c r="T73" s="158" t="s">
        <v>50</v>
      </c>
      <c r="U73" s="158" t="s">
        <v>53</v>
      </c>
      <c r="V73" s="150" t="s">
        <v>48</v>
      </c>
      <c r="X73" s="87"/>
      <c r="Y73" s="87"/>
      <c r="Z73" s="90"/>
      <c r="AA73" s="90"/>
      <c r="AB73" s="90"/>
      <c r="AC73" s="90"/>
      <c r="AD73" s="90"/>
    </row>
    <row r="74" spans="1:30" s="30" customFormat="1" ht="13.5" customHeight="1" x14ac:dyDescent="0.15">
      <c r="A74" s="37"/>
      <c r="C74" s="43"/>
      <c r="D74" s="52"/>
      <c r="E74" s="151"/>
      <c r="F74" s="154"/>
      <c r="G74" s="153" t="s">
        <v>67</v>
      </c>
      <c r="H74" s="153" t="s">
        <v>68</v>
      </c>
      <c r="I74" s="153" t="s">
        <v>67</v>
      </c>
      <c r="J74" s="153" t="s">
        <v>68</v>
      </c>
      <c r="K74" s="153" t="s">
        <v>69</v>
      </c>
      <c r="L74" s="153" t="s">
        <v>70</v>
      </c>
      <c r="M74" s="153" t="s">
        <v>67</v>
      </c>
      <c r="N74" s="153" t="s">
        <v>31</v>
      </c>
      <c r="O74" s="153" t="s">
        <v>67</v>
      </c>
      <c r="P74" s="153" t="s">
        <v>13</v>
      </c>
      <c r="Q74" s="153" t="s">
        <v>54</v>
      </c>
      <c r="R74" s="143" t="s">
        <v>10</v>
      </c>
      <c r="S74" s="143"/>
      <c r="T74" s="159"/>
      <c r="U74" s="159"/>
      <c r="V74" s="151"/>
      <c r="X74" s="87"/>
      <c r="Y74" s="87"/>
      <c r="Z74" s="90"/>
      <c r="AA74" s="90"/>
      <c r="AB74" s="90"/>
      <c r="AC74" s="90"/>
      <c r="AD74" s="90"/>
    </row>
    <row r="75" spans="1:30" s="30" customFormat="1" ht="13.5" customHeight="1" x14ac:dyDescent="0.15">
      <c r="A75" s="38"/>
      <c r="B75" s="41"/>
      <c r="C75" s="45"/>
      <c r="D75" s="53"/>
      <c r="E75" s="152"/>
      <c r="F75" s="155"/>
      <c r="G75" s="161"/>
      <c r="H75" s="161"/>
      <c r="I75" s="161"/>
      <c r="J75" s="161"/>
      <c r="K75" s="155"/>
      <c r="L75" s="155"/>
      <c r="M75" s="155"/>
      <c r="N75" s="155"/>
      <c r="O75" s="155"/>
      <c r="P75" s="155"/>
      <c r="Q75" s="155"/>
      <c r="R75" s="66" t="s">
        <v>29</v>
      </c>
      <c r="S75" s="71" t="s">
        <v>55</v>
      </c>
      <c r="T75" s="160"/>
      <c r="U75" s="160"/>
      <c r="V75" s="152"/>
      <c r="X75" s="87"/>
      <c r="Y75" s="87"/>
      <c r="Z75" s="90"/>
      <c r="AA75" s="90"/>
      <c r="AB75" s="90"/>
      <c r="AC75" s="90"/>
      <c r="AD75" s="90"/>
    </row>
    <row r="76" spans="1:30" s="30" customFormat="1" ht="13.5" customHeight="1" x14ac:dyDescent="0.15">
      <c r="A76" s="36"/>
      <c r="B76" s="40"/>
      <c r="C76" s="44"/>
      <c r="D76" s="51"/>
      <c r="E76" s="60"/>
      <c r="F76" s="67" t="s">
        <v>12</v>
      </c>
      <c r="G76" s="72" t="s">
        <v>12</v>
      </c>
      <c r="H76" s="67" t="s">
        <v>0</v>
      </c>
      <c r="I76" s="72" t="s">
        <v>12</v>
      </c>
      <c r="J76" s="72" t="s">
        <v>0</v>
      </c>
      <c r="K76" s="72" t="s">
        <v>12</v>
      </c>
      <c r="L76" s="67" t="s">
        <v>0</v>
      </c>
      <c r="M76" s="72" t="s">
        <v>12</v>
      </c>
      <c r="N76" s="67" t="s">
        <v>19</v>
      </c>
      <c r="O76" s="72" t="s">
        <v>12</v>
      </c>
      <c r="P76" s="67" t="s">
        <v>0</v>
      </c>
      <c r="Q76" s="72" t="s">
        <v>2</v>
      </c>
      <c r="R76" s="72" t="s">
        <v>2</v>
      </c>
      <c r="S76" s="67" t="s">
        <v>2</v>
      </c>
      <c r="T76" s="67" t="s">
        <v>2</v>
      </c>
      <c r="U76" s="67" t="s">
        <v>2</v>
      </c>
      <c r="V76" s="60"/>
      <c r="X76" s="87"/>
      <c r="Y76" s="87"/>
      <c r="Z76" s="90"/>
      <c r="AA76" s="90"/>
      <c r="AB76" s="90"/>
      <c r="AC76" s="90"/>
      <c r="AD76" s="90"/>
    </row>
    <row r="77" spans="1:30" s="34" customFormat="1" ht="13.5" customHeight="1" x14ac:dyDescent="0.15">
      <c r="A77" s="39"/>
      <c r="B77" s="147" t="s">
        <v>80</v>
      </c>
      <c r="C77" s="147"/>
      <c r="D77" s="148"/>
      <c r="E77" s="59">
        <v>49</v>
      </c>
      <c r="F77" s="100">
        <f t="shared" ref="F77:P77" si="22">F78+F79</f>
        <v>13310734000</v>
      </c>
      <c r="G77" s="100">
        <f t="shared" si="22"/>
        <v>13330387700</v>
      </c>
      <c r="H77" s="100">
        <f t="shared" si="22"/>
        <v>407063</v>
      </c>
      <c r="I77" s="100">
        <f t="shared" si="22"/>
        <v>13325115141</v>
      </c>
      <c r="J77" s="100">
        <f t="shared" si="22"/>
        <v>406925</v>
      </c>
      <c r="K77" s="131">
        <f t="shared" si="22"/>
        <v>0</v>
      </c>
      <c r="L77" s="131">
        <f t="shared" si="22"/>
        <v>0</v>
      </c>
      <c r="M77" s="131">
        <f t="shared" si="22"/>
        <v>96627</v>
      </c>
      <c r="N77" s="131">
        <f t="shared" si="22"/>
        <v>4</v>
      </c>
      <c r="O77" s="132">
        <f>G77-I77-M77</f>
        <v>5175932</v>
      </c>
      <c r="P77" s="131">
        <f t="shared" si="22"/>
        <v>134</v>
      </c>
      <c r="Q77" s="127">
        <v>100.10804168275018</v>
      </c>
      <c r="R77" s="127">
        <v>99.960447069367689</v>
      </c>
      <c r="S77" s="127">
        <v>100</v>
      </c>
      <c r="T77" s="128" t="s">
        <v>88</v>
      </c>
      <c r="U77" s="128" t="s">
        <v>88</v>
      </c>
      <c r="V77" s="59">
        <f>E77</f>
        <v>49</v>
      </c>
      <c r="X77" s="89"/>
      <c r="Y77" s="89"/>
      <c r="Z77" s="89"/>
      <c r="AA77" s="89"/>
      <c r="AB77" s="89"/>
      <c r="AC77" s="89"/>
      <c r="AD77" s="89"/>
    </row>
    <row r="78" spans="1:30" s="30" customFormat="1" ht="13.5" customHeight="1" x14ac:dyDescent="0.15">
      <c r="A78" s="37"/>
      <c r="C78" s="46"/>
      <c r="D78" s="55" t="s">
        <v>56</v>
      </c>
      <c r="E78" s="60">
        <v>50</v>
      </c>
      <c r="F78" s="102">
        <v>13310734000</v>
      </c>
      <c r="G78" s="102">
        <v>13330387700</v>
      </c>
      <c r="H78" s="102">
        <v>407063</v>
      </c>
      <c r="I78" s="102">
        <v>13325115141</v>
      </c>
      <c r="J78" s="102">
        <v>406925</v>
      </c>
      <c r="K78" s="133">
        <v>0</v>
      </c>
      <c r="L78" s="133">
        <v>0</v>
      </c>
      <c r="M78" s="133">
        <v>96627</v>
      </c>
      <c r="N78" s="102">
        <v>4</v>
      </c>
      <c r="O78" s="133">
        <f>G78-I78-M78</f>
        <v>5175932</v>
      </c>
      <c r="P78" s="133">
        <f>H78-J78-N78</f>
        <v>134</v>
      </c>
      <c r="Q78" s="129">
        <v>100.10804168275018</v>
      </c>
      <c r="R78" s="129">
        <v>99.960447069367689</v>
      </c>
      <c r="S78" s="129">
        <v>100</v>
      </c>
      <c r="T78" s="130" t="s">
        <v>88</v>
      </c>
      <c r="U78" s="130" t="s">
        <v>88</v>
      </c>
      <c r="V78" s="60">
        <f>E78</f>
        <v>50</v>
      </c>
      <c r="X78" s="89"/>
      <c r="Y78" s="89"/>
      <c r="Z78" s="90"/>
      <c r="AA78" s="90"/>
      <c r="AB78" s="90"/>
      <c r="AC78" s="90"/>
      <c r="AD78" s="90"/>
    </row>
    <row r="79" spans="1:30" s="30" customFormat="1" ht="13.5" customHeight="1" x14ac:dyDescent="0.15">
      <c r="A79" s="37"/>
      <c r="C79" s="46"/>
      <c r="D79" s="55" t="s">
        <v>7</v>
      </c>
      <c r="E79" s="60">
        <v>51</v>
      </c>
      <c r="F79" s="102">
        <v>0</v>
      </c>
      <c r="G79" s="102">
        <v>0</v>
      </c>
      <c r="H79" s="102">
        <v>0</v>
      </c>
      <c r="I79" s="102">
        <v>0</v>
      </c>
      <c r="J79" s="102">
        <v>0</v>
      </c>
      <c r="K79" s="133">
        <v>0</v>
      </c>
      <c r="L79" s="133">
        <v>0</v>
      </c>
      <c r="M79" s="102">
        <v>0</v>
      </c>
      <c r="N79" s="102">
        <v>0</v>
      </c>
      <c r="O79" s="133">
        <f>G79-I79-M79</f>
        <v>0</v>
      </c>
      <c r="P79" s="133">
        <f>H79-J79-N79</f>
        <v>0</v>
      </c>
      <c r="Q79" s="129">
        <v>0</v>
      </c>
      <c r="R79" s="129">
        <v>0</v>
      </c>
      <c r="S79" s="129">
        <v>0</v>
      </c>
      <c r="T79" s="130" t="s">
        <v>87</v>
      </c>
      <c r="U79" s="130" t="s">
        <v>87</v>
      </c>
      <c r="V79" s="60">
        <f>E79</f>
        <v>51</v>
      </c>
      <c r="X79" s="89"/>
      <c r="Y79" s="89"/>
      <c r="Z79" s="90"/>
      <c r="AA79" s="90"/>
      <c r="AB79" s="90"/>
      <c r="AC79" s="90"/>
      <c r="AD79" s="90"/>
    </row>
    <row r="80" spans="1:30" s="34" customFormat="1" ht="7.5" customHeight="1" x14ac:dyDescent="0.15">
      <c r="A80" s="39"/>
      <c r="C80" s="42"/>
      <c r="D80" s="54"/>
      <c r="E80" s="59"/>
      <c r="F80" s="109"/>
      <c r="G80" s="114"/>
      <c r="H80" s="114"/>
      <c r="I80" s="114"/>
      <c r="J80" s="114"/>
      <c r="K80" s="134"/>
      <c r="L80" s="134"/>
      <c r="M80" s="134"/>
      <c r="N80" s="134"/>
      <c r="O80" s="134"/>
      <c r="P80" s="134"/>
      <c r="Q80" s="135"/>
      <c r="R80" s="135"/>
      <c r="S80" s="135"/>
      <c r="T80" s="136"/>
      <c r="U80" s="136"/>
      <c r="V80" s="59"/>
      <c r="X80" s="87"/>
      <c r="Y80" s="87"/>
      <c r="Z80" s="89"/>
      <c r="AA80" s="89"/>
      <c r="AB80" s="89"/>
      <c r="AC80" s="89"/>
      <c r="AD80" s="89"/>
    </row>
    <row r="81" spans="1:30" s="34" customFormat="1" ht="13.5" customHeight="1" x14ac:dyDescent="0.15">
      <c r="A81" s="39"/>
      <c r="B81" s="147" t="s">
        <v>61</v>
      </c>
      <c r="C81" s="147"/>
      <c r="D81" s="148"/>
      <c r="E81" s="59">
        <v>52</v>
      </c>
      <c r="F81" s="100">
        <f t="shared" ref="F81:P81" si="23">F82+F83</f>
        <v>8266000</v>
      </c>
      <c r="G81" s="100">
        <f t="shared" si="23"/>
        <v>9248000</v>
      </c>
      <c r="H81" s="100">
        <f t="shared" si="23"/>
        <v>143</v>
      </c>
      <c r="I81" s="100">
        <f t="shared" si="23"/>
        <v>8652800</v>
      </c>
      <c r="J81" s="100">
        <f t="shared" si="23"/>
        <v>134</v>
      </c>
      <c r="K81" s="131">
        <f t="shared" si="23"/>
        <v>0</v>
      </c>
      <c r="L81" s="131">
        <f t="shared" si="23"/>
        <v>0</v>
      </c>
      <c r="M81" s="131">
        <f t="shared" si="23"/>
        <v>124400</v>
      </c>
      <c r="N81" s="131">
        <f t="shared" si="23"/>
        <v>4</v>
      </c>
      <c r="O81" s="131">
        <f t="shared" si="23"/>
        <v>470800</v>
      </c>
      <c r="P81" s="131">
        <f t="shared" si="23"/>
        <v>5</v>
      </c>
      <c r="Q81" s="127">
        <v>104.67940962980886</v>
      </c>
      <c r="R81" s="127">
        <v>93.564013840830455</v>
      </c>
      <c r="S81" s="135">
        <v>94.876642404764155</v>
      </c>
      <c r="T81" s="128">
        <v>87.42</v>
      </c>
      <c r="U81" s="128">
        <v>86.21</v>
      </c>
      <c r="V81" s="59">
        <v>52</v>
      </c>
      <c r="X81" s="89"/>
      <c r="Y81" s="89"/>
      <c r="Z81" s="89"/>
      <c r="AA81" s="89"/>
      <c r="AB81" s="89"/>
      <c r="AC81" s="89"/>
      <c r="AD81" s="89"/>
    </row>
    <row r="82" spans="1:30" s="34" customFormat="1" ht="13.5" customHeight="1" x14ac:dyDescent="0.15">
      <c r="A82" s="39"/>
      <c r="C82" s="112"/>
      <c r="D82" s="55" t="s">
        <v>56</v>
      </c>
      <c r="E82" s="60">
        <v>53</v>
      </c>
      <c r="F82" s="102">
        <v>8176000</v>
      </c>
      <c r="G82" s="102">
        <v>8706000</v>
      </c>
      <c r="H82" s="102">
        <v>135</v>
      </c>
      <c r="I82" s="102">
        <v>8462800</v>
      </c>
      <c r="J82" s="102">
        <v>132</v>
      </c>
      <c r="K82" s="133">
        <v>0</v>
      </c>
      <c r="L82" s="133">
        <v>0</v>
      </c>
      <c r="M82" s="133">
        <v>0</v>
      </c>
      <c r="N82" s="102">
        <v>0</v>
      </c>
      <c r="O82" s="133">
        <f>G82-I82-M82</f>
        <v>243200</v>
      </c>
      <c r="P82" s="133">
        <f>H82-J82-N82</f>
        <v>3</v>
      </c>
      <c r="Q82" s="129">
        <v>103.50782778864971</v>
      </c>
      <c r="R82" s="129">
        <v>97.20652423615897</v>
      </c>
      <c r="S82" s="129">
        <v>98.786230813185952</v>
      </c>
      <c r="T82" s="130">
        <v>85.77</v>
      </c>
      <c r="U82" s="130">
        <v>84.4</v>
      </c>
      <c r="V82" s="60">
        <v>53</v>
      </c>
      <c r="X82" s="89"/>
      <c r="Y82" s="89"/>
      <c r="Z82" s="89"/>
      <c r="AA82" s="89"/>
      <c r="AB82" s="89"/>
      <c r="AC82" s="89"/>
      <c r="AD82" s="89"/>
    </row>
    <row r="83" spans="1:30" s="34" customFormat="1" ht="13.5" customHeight="1" x14ac:dyDescent="0.15">
      <c r="A83" s="39"/>
      <c r="C83" s="112"/>
      <c r="D83" s="55" t="s">
        <v>7</v>
      </c>
      <c r="E83" s="60">
        <v>54</v>
      </c>
      <c r="F83" s="102">
        <v>90000</v>
      </c>
      <c r="G83" s="102">
        <v>542000</v>
      </c>
      <c r="H83" s="102">
        <v>8</v>
      </c>
      <c r="I83" s="102">
        <v>190000</v>
      </c>
      <c r="J83" s="102">
        <v>2</v>
      </c>
      <c r="K83" s="133">
        <v>0</v>
      </c>
      <c r="L83" s="133">
        <v>0</v>
      </c>
      <c r="M83" s="102">
        <v>124400</v>
      </c>
      <c r="N83" s="102">
        <v>4</v>
      </c>
      <c r="O83" s="133">
        <f>G83-I83-M83</f>
        <v>227600</v>
      </c>
      <c r="P83" s="133">
        <f>H83-J83-N83</f>
        <v>2</v>
      </c>
      <c r="Q83" s="129">
        <v>211.11111111111111</v>
      </c>
      <c r="R83" s="129">
        <v>35.055350553505541</v>
      </c>
      <c r="S83" s="129">
        <v>2.3320895522388061</v>
      </c>
      <c r="T83" s="130">
        <v>126.4</v>
      </c>
      <c r="U83" s="137" t="s">
        <v>88</v>
      </c>
      <c r="V83" s="60">
        <v>54</v>
      </c>
      <c r="X83" s="89"/>
      <c r="Y83" s="89"/>
      <c r="Z83" s="89"/>
      <c r="AA83" s="89"/>
      <c r="AB83" s="89"/>
      <c r="AC83" s="89"/>
      <c r="AD83" s="89"/>
    </row>
    <row r="84" spans="1:30" s="34" customFormat="1" ht="7.5" customHeight="1" x14ac:dyDescent="0.15">
      <c r="A84" s="39"/>
      <c r="C84" s="98"/>
      <c r="D84" s="99"/>
      <c r="E84" s="59"/>
      <c r="F84" s="109"/>
      <c r="G84" s="114"/>
      <c r="H84" s="114"/>
      <c r="I84" s="114"/>
      <c r="J84" s="114"/>
      <c r="K84" s="134"/>
      <c r="L84" s="134"/>
      <c r="M84" s="134"/>
      <c r="N84" s="134"/>
      <c r="O84" s="134"/>
      <c r="P84" s="134"/>
      <c r="Q84" s="135"/>
      <c r="R84" s="135"/>
      <c r="S84" s="135"/>
      <c r="T84" s="136"/>
      <c r="U84" s="136"/>
      <c r="V84" s="59"/>
      <c r="X84" s="87"/>
      <c r="Y84" s="87"/>
      <c r="Z84" s="89"/>
      <c r="AA84" s="89"/>
      <c r="AB84" s="89"/>
      <c r="AC84" s="89"/>
      <c r="AD84" s="89"/>
    </row>
    <row r="85" spans="1:30" s="34" customFormat="1" ht="13.5" customHeight="1" x14ac:dyDescent="0.15">
      <c r="A85" s="39"/>
      <c r="B85" s="147" t="s">
        <v>11</v>
      </c>
      <c r="C85" s="147"/>
      <c r="D85" s="148"/>
      <c r="E85" s="59">
        <v>55</v>
      </c>
      <c r="F85" s="100">
        <f t="shared" ref="F85:P85" si="24">F86+F87</f>
        <v>1102000</v>
      </c>
      <c r="G85" s="100">
        <f t="shared" si="24"/>
        <v>1118700</v>
      </c>
      <c r="H85" s="100">
        <f t="shared" si="24"/>
        <v>78</v>
      </c>
      <c r="I85" s="100">
        <f t="shared" si="24"/>
        <v>1118700</v>
      </c>
      <c r="J85" s="100">
        <f t="shared" si="24"/>
        <v>78</v>
      </c>
      <c r="K85" s="131">
        <f t="shared" si="24"/>
        <v>0</v>
      </c>
      <c r="L85" s="131">
        <f t="shared" si="24"/>
        <v>0</v>
      </c>
      <c r="M85" s="131">
        <f t="shared" si="24"/>
        <v>0</v>
      </c>
      <c r="N85" s="131">
        <f t="shared" si="24"/>
        <v>0</v>
      </c>
      <c r="O85" s="131">
        <f t="shared" si="24"/>
        <v>0</v>
      </c>
      <c r="P85" s="131">
        <f t="shared" si="24"/>
        <v>0</v>
      </c>
      <c r="Q85" s="127">
        <v>101.51542649727767</v>
      </c>
      <c r="R85" s="127">
        <v>100</v>
      </c>
      <c r="S85" s="135">
        <v>100</v>
      </c>
      <c r="T85" s="128">
        <v>76.37</v>
      </c>
      <c r="U85" s="128">
        <v>76.37</v>
      </c>
      <c r="V85" s="59">
        <v>55</v>
      </c>
      <c r="X85" s="89"/>
      <c r="Y85" s="89"/>
      <c r="Z85" s="89"/>
      <c r="AA85" s="89"/>
      <c r="AB85" s="89"/>
      <c r="AC85" s="89"/>
      <c r="AD85" s="89"/>
    </row>
    <row r="86" spans="1:30" s="34" customFormat="1" ht="13.5" customHeight="1" x14ac:dyDescent="0.15">
      <c r="A86" s="39"/>
      <c r="C86" s="112"/>
      <c r="D86" s="55" t="s">
        <v>56</v>
      </c>
      <c r="E86" s="60">
        <v>56</v>
      </c>
      <c r="F86" s="102">
        <v>1102000</v>
      </c>
      <c r="G86" s="102">
        <v>1118700</v>
      </c>
      <c r="H86" s="102">
        <v>78</v>
      </c>
      <c r="I86" s="102">
        <v>1118700</v>
      </c>
      <c r="J86" s="102">
        <v>78</v>
      </c>
      <c r="K86" s="133">
        <v>0</v>
      </c>
      <c r="L86" s="133">
        <v>0</v>
      </c>
      <c r="M86" s="133">
        <v>0</v>
      </c>
      <c r="N86" s="102">
        <v>0</v>
      </c>
      <c r="O86" s="133">
        <f>G86-I86-M86</f>
        <v>0</v>
      </c>
      <c r="P86" s="133">
        <f>H86-J86-N86</f>
        <v>0</v>
      </c>
      <c r="Q86" s="129">
        <v>101.51542649727767</v>
      </c>
      <c r="R86" s="129">
        <v>100</v>
      </c>
      <c r="S86" s="129">
        <v>100</v>
      </c>
      <c r="T86" s="130">
        <v>76.37</v>
      </c>
      <c r="U86" s="130">
        <v>76.37</v>
      </c>
      <c r="V86" s="60">
        <v>56</v>
      </c>
      <c r="X86" s="89"/>
      <c r="Y86" s="89"/>
      <c r="Z86" s="89"/>
      <c r="AA86" s="89"/>
      <c r="AB86" s="89"/>
      <c r="AC86" s="89"/>
      <c r="AD86" s="89"/>
    </row>
    <row r="87" spans="1:30" s="34" customFormat="1" ht="13.5" customHeight="1" x14ac:dyDescent="0.15">
      <c r="A87" s="39"/>
      <c r="C87" s="112"/>
      <c r="D87" s="55" t="s">
        <v>7</v>
      </c>
      <c r="E87" s="60">
        <v>57</v>
      </c>
      <c r="F87" s="102">
        <v>0</v>
      </c>
      <c r="G87" s="102">
        <v>0</v>
      </c>
      <c r="H87" s="102">
        <v>0</v>
      </c>
      <c r="I87" s="102">
        <v>0</v>
      </c>
      <c r="J87" s="102">
        <v>0</v>
      </c>
      <c r="K87" s="133">
        <v>0</v>
      </c>
      <c r="L87" s="133">
        <v>0</v>
      </c>
      <c r="M87" s="102">
        <v>0</v>
      </c>
      <c r="N87" s="102">
        <v>0</v>
      </c>
      <c r="O87" s="133">
        <f>G87-I87-M87</f>
        <v>0</v>
      </c>
      <c r="P87" s="133">
        <f>H87-J87-N87</f>
        <v>0</v>
      </c>
      <c r="Q87" s="135">
        <v>0</v>
      </c>
      <c r="R87" s="135">
        <v>0</v>
      </c>
      <c r="S87" s="135">
        <v>0</v>
      </c>
      <c r="T87" s="130" t="s">
        <v>87</v>
      </c>
      <c r="U87" s="138" t="s">
        <v>87</v>
      </c>
      <c r="V87" s="60">
        <v>57</v>
      </c>
      <c r="X87" s="89"/>
      <c r="Y87" s="89"/>
      <c r="Z87" s="89"/>
      <c r="AA87" s="89"/>
      <c r="AB87" s="89"/>
      <c r="AC87" s="89"/>
      <c r="AD87" s="89"/>
    </row>
    <row r="88" spans="1:30" s="34" customFormat="1" ht="7.5" customHeight="1" x14ac:dyDescent="0.15">
      <c r="A88" s="39"/>
      <c r="C88" s="98"/>
      <c r="D88" s="99"/>
      <c r="E88" s="59"/>
      <c r="F88" s="109"/>
      <c r="G88" s="114"/>
      <c r="H88" s="114"/>
      <c r="I88" s="114"/>
      <c r="J88" s="114"/>
      <c r="K88" s="134"/>
      <c r="L88" s="134"/>
      <c r="M88" s="134"/>
      <c r="N88" s="134"/>
      <c r="O88" s="134"/>
      <c r="P88" s="134"/>
      <c r="Q88" s="135"/>
      <c r="R88" s="135"/>
      <c r="S88" s="135"/>
      <c r="T88" s="136"/>
      <c r="U88" s="136"/>
      <c r="V88" s="59"/>
      <c r="X88" s="87"/>
      <c r="Y88" s="87"/>
      <c r="Z88" s="89"/>
      <c r="AA88" s="89"/>
      <c r="AB88" s="89"/>
      <c r="AC88" s="89"/>
      <c r="AD88" s="89"/>
    </row>
    <row r="89" spans="1:30" s="34" customFormat="1" ht="13.5" customHeight="1" x14ac:dyDescent="0.15">
      <c r="A89" s="39"/>
      <c r="B89" s="147" t="s">
        <v>5</v>
      </c>
      <c r="C89" s="147"/>
      <c r="D89" s="148"/>
      <c r="E89" s="59">
        <v>58</v>
      </c>
      <c r="F89" s="100">
        <f t="shared" ref="F89:P89" si="25">F90+F91</f>
        <v>221992000</v>
      </c>
      <c r="G89" s="100">
        <f t="shared" si="25"/>
        <v>229656037</v>
      </c>
      <c r="H89" s="100">
        <f t="shared" si="25"/>
        <v>195</v>
      </c>
      <c r="I89" s="100">
        <f t="shared" si="25"/>
        <v>229656037</v>
      </c>
      <c r="J89" s="100">
        <f t="shared" si="25"/>
        <v>195</v>
      </c>
      <c r="K89" s="131">
        <f t="shared" si="25"/>
        <v>0</v>
      </c>
      <c r="L89" s="131">
        <f t="shared" si="25"/>
        <v>0</v>
      </c>
      <c r="M89" s="131">
        <f t="shared" si="25"/>
        <v>0</v>
      </c>
      <c r="N89" s="131">
        <f t="shared" si="25"/>
        <v>0</v>
      </c>
      <c r="O89" s="131">
        <f t="shared" si="25"/>
        <v>0</v>
      </c>
      <c r="P89" s="131">
        <f t="shared" si="25"/>
        <v>0</v>
      </c>
      <c r="Q89" s="127">
        <v>103.45239332948934</v>
      </c>
      <c r="R89" s="127">
        <v>100</v>
      </c>
      <c r="S89" s="127">
        <v>100</v>
      </c>
      <c r="T89" s="128">
        <v>98.43</v>
      </c>
      <c r="U89" s="127">
        <v>98.43</v>
      </c>
      <c r="V89" s="59">
        <f>E89</f>
        <v>58</v>
      </c>
      <c r="X89" s="89"/>
      <c r="Y89" s="89"/>
      <c r="Z89" s="89"/>
      <c r="AA89" s="89"/>
      <c r="AB89" s="89"/>
      <c r="AC89" s="89"/>
      <c r="AD89" s="89"/>
    </row>
    <row r="90" spans="1:30" s="30" customFormat="1" ht="13.5" customHeight="1" x14ac:dyDescent="0.15">
      <c r="A90" s="37"/>
      <c r="C90" s="46"/>
      <c r="D90" s="55" t="s">
        <v>56</v>
      </c>
      <c r="E90" s="60">
        <v>59</v>
      </c>
      <c r="F90" s="102">
        <v>221992000</v>
      </c>
      <c r="G90" s="102">
        <v>229656037</v>
      </c>
      <c r="H90" s="102">
        <v>195</v>
      </c>
      <c r="I90" s="102">
        <v>229656037</v>
      </c>
      <c r="J90" s="102">
        <v>195</v>
      </c>
      <c r="K90" s="133">
        <v>0</v>
      </c>
      <c r="L90" s="133">
        <v>0</v>
      </c>
      <c r="M90" s="133">
        <v>0</v>
      </c>
      <c r="N90" s="102">
        <v>0</v>
      </c>
      <c r="O90" s="133">
        <f>G90-I90-M90</f>
        <v>0</v>
      </c>
      <c r="P90" s="133">
        <f>H90-J90-N90</f>
        <v>0</v>
      </c>
      <c r="Q90" s="129">
        <v>103.45239332948934</v>
      </c>
      <c r="R90" s="129">
        <v>100</v>
      </c>
      <c r="S90" s="129">
        <v>100</v>
      </c>
      <c r="T90" s="130">
        <v>98.43</v>
      </c>
      <c r="U90" s="129">
        <v>98.43</v>
      </c>
      <c r="V90" s="60">
        <f>E90</f>
        <v>59</v>
      </c>
      <c r="X90" s="89"/>
      <c r="Y90" s="89"/>
      <c r="Z90" s="90"/>
      <c r="AA90" s="90"/>
      <c r="AB90" s="90"/>
      <c r="AC90" s="90"/>
      <c r="AD90" s="90"/>
    </row>
    <row r="91" spans="1:30" s="30" customFormat="1" ht="13.5" customHeight="1" x14ac:dyDescent="0.15">
      <c r="A91" s="37"/>
      <c r="C91" s="46"/>
      <c r="D91" s="55" t="s">
        <v>7</v>
      </c>
      <c r="E91" s="60">
        <v>60</v>
      </c>
      <c r="F91" s="102">
        <v>0</v>
      </c>
      <c r="G91" s="102">
        <v>0</v>
      </c>
      <c r="H91" s="102">
        <v>0</v>
      </c>
      <c r="I91" s="102">
        <v>0</v>
      </c>
      <c r="J91" s="102">
        <v>0</v>
      </c>
      <c r="K91" s="133">
        <v>0</v>
      </c>
      <c r="L91" s="133">
        <v>0</v>
      </c>
      <c r="M91" s="102">
        <v>0</v>
      </c>
      <c r="N91" s="102">
        <v>0</v>
      </c>
      <c r="O91" s="133">
        <f>G91-I91-M91</f>
        <v>0</v>
      </c>
      <c r="P91" s="133">
        <f>H91-J91-N91</f>
        <v>0</v>
      </c>
      <c r="Q91" s="129">
        <v>0</v>
      </c>
      <c r="R91" s="129">
        <v>0</v>
      </c>
      <c r="S91" s="129">
        <v>0</v>
      </c>
      <c r="T91" s="130" t="s">
        <v>87</v>
      </c>
      <c r="U91" s="130" t="s">
        <v>87</v>
      </c>
      <c r="V91" s="60">
        <f>E91</f>
        <v>60</v>
      </c>
      <c r="X91" s="89"/>
      <c r="Y91" s="89"/>
      <c r="Z91" s="90"/>
      <c r="AA91" s="90"/>
      <c r="AB91" s="90"/>
      <c r="AC91" s="90"/>
      <c r="AD91" s="90"/>
    </row>
    <row r="92" spans="1:30" s="30" customFormat="1" ht="7.5" customHeight="1" x14ac:dyDescent="0.15">
      <c r="A92" s="37"/>
      <c r="C92" s="46"/>
      <c r="D92" s="55"/>
      <c r="E92" s="60"/>
      <c r="F92" s="106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19"/>
      <c r="R92" s="119"/>
      <c r="S92" s="119"/>
      <c r="T92" s="125"/>
      <c r="U92" s="125"/>
      <c r="V92" s="60"/>
      <c r="X92" s="89"/>
      <c r="Y92" s="89"/>
      <c r="Z92" s="90"/>
      <c r="AA92" s="90"/>
      <c r="AB92" s="90"/>
      <c r="AC92" s="90"/>
      <c r="AD92" s="90"/>
    </row>
    <row r="93" spans="1:30" s="30" customFormat="1" ht="7.5" customHeight="1" x14ac:dyDescent="0.15">
      <c r="A93" s="37"/>
      <c r="C93" s="46"/>
      <c r="D93" s="46"/>
      <c r="E93" s="60"/>
      <c r="F93" s="106"/>
      <c r="G93" s="113"/>
      <c r="H93" s="101"/>
      <c r="I93" s="113"/>
      <c r="J93" s="113"/>
      <c r="K93" s="113"/>
      <c r="L93" s="101"/>
      <c r="M93" s="113"/>
      <c r="N93" s="101"/>
      <c r="O93" s="113"/>
      <c r="P93" s="113"/>
      <c r="Q93" s="121"/>
      <c r="R93" s="121"/>
      <c r="S93" s="119"/>
      <c r="T93" s="125"/>
      <c r="U93" s="125"/>
      <c r="V93" s="60"/>
      <c r="X93" s="89"/>
      <c r="Y93" s="89"/>
      <c r="Z93" s="90"/>
      <c r="AA93" s="90"/>
      <c r="AB93" s="90"/>
      <c r="AC93" s="90"/>
      <c r="AD93" s="90"/>
    </row>
    <row r="94" spans="1:30" s="34" customFormat="1" ht="13.5" customHeight="1" x14ac:dyDescent="0.15">
      <c r="A94" s="39"/>
      <c r="B94" s="147" t="s">
        <v>41</v>
      </c>
      <c r="C94" s="147"/>
      <c r="D94" s="148"/>
      <c r="E94" s="59">
        <v>61</v>
      </c>
      <c r="F94" s="100">
        <f>F95+F96</f>
        <v>6128000</v>
      </c>
      <c r="G94" s="100">
        <f>G95+G96</f>
        <v>30219675</v>
      </c>
      <c r="H94" s="100">
        <f>H95+H96</f>
        <v>792</v>
      </c>
      <c r="I94" s="100">
        <f>I95+I96</f>
        <v>7296766</v>
      </c>
      <c r="J94" s="68">
        <f t="shared" ref="J94:P94" si="26">J95+J96</f>
        <v>189</v>
      </c>
      <c r="K94" s="68">
        <f t="shared" si="26"/>
        <v>0</v>
      </c>
      <c r="L94" s="100">
        <f t="shared" si="26"/>
        <v>0</v>
      </c>
      <c r="M94" s="68">
        <f>M95+M96</f>
        <v>8339276</v>
      </c>
      <c r="N94" s="68">
        <f t="shared" si="26"/>
        <v>228</v>
      </c>
      <c r="O94" s="68">
        <f t="shared" si="26"/>
        <v>14583633</v>
      </c>
      <c r="P94" s="68">
        <f t="shared" si="26"/>
        <v>375</v>
      </c>
      <c r="Q94" s="120">
        <v>119.07255221932115</v>
      </c>
      <c r="R94" s="120">
        <v>24.145746107461445</v>
      </c>
      <c r="S94" s="118">
        <v>22.763026497585532</v>
      </c>
      <c r="T94" s="123" t="s">
        <v>88</v>
      </c>
      <c r="U94" s="123" t="s">
        <v>88</v>
      </c>
      <c r="V94" s="59">
        <f>E94</f>
        <v>61</v>
      </c>
      <c r="X94" s="89"/>
      <c r="Y94" s="89"/>
      <c r="Z94" s="89"/>
      <c r="AA94" s="89"/>
      <c r="AB94" s="89"/>
      <c r="AC94" s="89"/>
      <c r="AD94" s="89"/>
    </row>
    <row r="95" spans="1:30" s="30" customFormat="1" ht="13.5" customHeight="1" x14ac:dyDescent="0.15">
      <c r="A95" s="37"/>
      <c r="C95" s="46"/>
      <c r="D95" s="46" t="s">
        <v>56</v>
      </c>
      <c r="E95" s="60">
        <v>62</v>
      </c>
      <c r="F95" s="101">
        <f t="shared" ref="F95:I96" si="27">F99+F103+F107</f>
        <v>293000</v>
      </c>
      <c r="G95" s="113">
        <f t="shared" si="27"/>
        <v>293500</v>
      </c>
      <c r="H95" s="101">
        <f t="shared" si="27"/>
        <v>8</v>
      </c>
      <c r="I95" s="113">
        <f t="shared" si="27"/>
        <v>293500</v>
      </c>
      <c r="J95" s="113">
        <f t="shared" ref="J95:P95" si="28">J99+J103+J107</f>
        <v>8</v>
      </c>
      <c r="K95" s="113">
        <f t="shared" si="28"/>
        <v>0</v>
      </c>
      <c r="L95" s="101">
        <f t="shared" si="28"/>
        <v>0</v>
      </c>
      <c r="M95" s="113">
        <f t="shared" si="28"/>
        <v>0</v>
      </c>
      <c r="N95" s="101">
        <f t="shared" si="28"/>
        <v>0</v>
      </c>
      <c r="O95" s="113">
        <f t="shared" si="28"/>
        <v>0</v>
      </c>
      <c r="P95" s="113">
        <f t="shared" si="28"/>
        <v>0</v>
      </c>
      <c r="Q95" s="121">
        <v>100.17064846416382</v>
      </c>
      <c r="R95" s="121">
        <v>100</v>
      </c>
      <c r="S95" s="119">
        <v>0</v>
      </c>
      <c r="T95" s="124" t="s">
        <v>89</v>
      </c>
      <c r="U95" s="124" t="s">
        <v>89</v>
      </c>
      <c r="V95" s="60">
        <f>E95</f>
        <v>62</v>
      </c>
      <c r="X95" s="89"/>
      <c r="Y95" s="89"/>
      <c r="Z95" s="90"/>
      <c r="AA95" s="90"/>
      <c r="AB95" s="90"/>
      <c r="AC95" s="90"/>
      <c r="AD95" s="90"/>
    </row>
    <row r="96" spans="1:30" s="30" customFormat="1" ht="13.5" customHeight="1" x14ac:dyDescent="0.15">
      <c r="A96" s="37"/>
      <c r="C96" s="46"/>
      <c r="D96" s="46" t="s">
        <v>7</v>
      </c>
      <c r="E96" s="60">
        <v>63</v>
      </c>
      <c r="F96" s="101">
        <f t="shared" si="27"/>
        <v>5835000</v>
      </c>
      <c r="G96" s="113">
        <f t="shared" si="27"/>
        <v>29926175</v>
      </c>
      <c r="H96" s="101">
        <f t="shared" si="27"/>
        <v>784</v>
      </c>
      <c r="I96" s="113">
        <f t="shared" si="27"/>
        <v>7003266</v>
      </c>
      <c r="J96" s="113">
        <f t="shared" ref="J96:P96" si="29">J100+J104+J108</f>
        <v>181</v>
      </c>
      <c r="K96" s="113">
        <f t="shared" si="29"/>
        <v>0</v>
      </c>
      <c r="L96" s="101">
        <f t="shared" si="29"/>
        <v>0</v>
      </c>
      <c r="M96" s="113">
        <f>M100+M104+M108</f>
        <v>8339276</v>
      </c>
      <c r="N96" s="101">
        <f t="shared" si="29"/>
        <v>228</v>
      </c>
      <c r="O96" s="113">
        <f t="shared" si="29"/>
        <v>14583633</v>
      </c>
      <c r="P96" s="113">
        <f t="shared" si="29"/>
        <v>375</v>
      </c>
      <c r="Q96" s="121">
        <v>120.02169665809768</v>
      </c>
      <c r="R96" s="121">
        <v>23.401807949061315</v>
      </c>
      <c r="S96" s="119">
        <v>22.763026497585532</v>
      </c>
      <c r="T96" s="124" t="s">
        <v>88</v>
      </c>
      <c r="U96" s="124" t="s">
        <v>88</v>
      </c>
      <c r="V96" s="60">
        <f>E96</f>
        <v>63</v>
      </c>
      <c r="X96" s="89"/>
      <c r="Y96" s="89"/>
      <c r="Z96" s="90"/>
      <c r="AA96" s="90"/>
      <c r="AB96" s="90"/>
      <c r="AC96" s="90"/>
      <c r="AD96" s="90"/>
    </row>
    <row r="97" spans="1:30" s="30" customFormat="1" ht="7.5" customHeight="1" x14ac:dyDescent="0.15">
      <c r="A97" s="37"/>
      <c r="C97" s="46"/>
      <c r="D97" s="46"/>
      <c r="E97" s="60"/>
      <c r="F97" s="106"/>
      <c r="G97" s="113"/>
      <c r="H97" s="101"/>
      <c r="I97" s="113"/>
      <c r="J97" s="113"/>
      <c r="K97" s="113"/>
      <c r="L97" s="101"/>
      <c r="M97" s="113"/>
      <c r="N97" s="101"/>
      <c r="O97" s="113"/>
      <c r="P97" s="113"/>
      <c r="Q97" s="121"/>
      <c r="R97" s="121"/>
      <c r="S97" s="119"/>
      <c r="T97" s="125"/>
      <c r="U97" s="125"/>
      <c r="V97" s="60"/>
      <c r="X97" s="89"/>
      <c r="Y97" s="89"/>
      <c r="Z97" s="90"/>
      <c r="AA97" s="90"/>
      <c r="AB97" s="90"/>
      <c r="AC97" s="90"/>
      <c r="AD97" s="90"/>
    </row>
    <row r="98" spans="1:30" s="34" customFormat="1" ht="13.5" customHeight="1" x14ac:dyDescent="0.15">
      <c r="A98" s="39"/>
      <c r="B98" s="112"/>
      <c r="C98" s="147" t="s">
        <v>76</v>
      </c>
      <c r="D98" s="148"/>
      <c r="E98" s="59">
        <v>64</v>
      </c>
      <c r="F98" s="68">
        <f>F99+F100</f>
        <v>284000</v>
      </c>
      <c r="G98" s="68">
        <f>G99+G100</f>
        <v>1411525</v>
      </c>
      <c r="H98" s="68">
        <f t="shared" ref="H98:P98" si="30">H99+H100</f>
        <v>9</v>
      </c>
      <c r="I98" s="68">
        <f t="shared" si="30"/>
        <v>370000</v>
      </c>
      <c r="J98" s="68">
        <f t="shared" si="30"/>
        <v>0</v>
      </c>
      <c r="K98" s="68">
        <f t="shared" si="30"/>
        <v>0</v>
      </c>
      <c r="L98" s="100">
        <f t="shared" si="30"/>
        <v>0</v>
      </c>
      <c r="M98" s="68">
        <f t="shared" si="30"/>
        <v>0</v>
      </c>
      <c r="N98" s="100">
        <f t="shared" si="30"/>
        <v>0</v>
      </c>
      <c r="O98" s="68">
        <f t="shared" si="30"/>
        <v>1041525</v>
      </c>
      <c r="P98" s="68">
        <f t="shared" si="30"/>
        <v>9</v>
      </c>
      <c r="Q98" s="120">
        <v>130.28169014084509</v>
      </c>
      <c r="R98" s="120">
        <v>26.212784045624417</v>
      </c>
      <c r="S98" s="118">
        <v>22.763026497585532</v>
      </c>
      <c r="T98" s="123">
        <v>77.239999999999995</v>
      </c>
      <c r="U98" s="118">
        <v>88.94</v>
      </c>
      <c r="V98" s="59">
        <f>E98</f>
        <v>64</v>
      </c>
      <c r="W98" s="68"/>
      <c r="X98" s="110"/>
      <c r="Y98" s="89"/>
      <c r="Z98" s="89"/>
      <c r="AA98" s="89"/>
      <c r="AB98" s="89"/>
      <c r="AC98" s="89"/>
      <c r="AD98" s="89"/>
    </row>
    <row r="99" spans="1:30" s="30" customFormat="1" ht="13.5" customHeight="1" x14ac:dyDescent="0.15">
      <c r="A99" s="37"/>
      <c r="C99" s="46"/>
      <c r="D99" s="46" t="s">
        <v>56</v>
      </c>
      <c r="E99" s="60">
        <v>65</v>
      </c>
      <c r="F99" s="101"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f t="shared" ref="K99:L100" si="31">K103+K107</f>
        <v>0</v>
      </c>
      <c r="L99" s="101">
        <f t="shared" si="31"/>
        <v>0</v>
      </c>
      <c r="M99" s="101">
        <v>0</v>
      </c>
      <c r="N99" s="101">
        <v>0</v>
      </c>
      <c r="O99" s="113">
        <f>G99-I99-M99</f>
        <v>0</v>
      </c>
      <c r="P99" s="113">
        <f>H99-J99-N99</f>
        <v>0</v>
      </c>
      <c r="Q99" s="121">
        <v>0</v>
      </c>
      <c r="R99" s="121">
        <v>0</v>
      </c>
      <c r="S99" s="119">
        <v>0</v>
      </c>
      <c r="T99" s="124" t="s">
        <v>87</v>
      </c>
      <c r="U99" s="124" t="s">
        <v>87</v>
      </c>
      <c r="V99" s="60">
        <f>E99</f>
        <v>65</v>
      </c>
      <c r="W99" s="73"/>
      <c r="X99" s="111"/>
      <c r="Y99" s="89"/>
      <c r="Z99" s="90"/>
      <c r="AA99" s="90"/>
      <c r="AB99" s="90"/>
      <c r="AC99" s="90"/>
      <c r="AD99" s="90"/>
    </row>
    <row r="100" spans="1:30" s="30" customFormat="1" ht="13.5" customHeight="1" x14ac:dyDescent="0.15">
      <c r="A100" s="37"/>
      <c r="C100" s="46"/>
      <c r="D100" s="46" t="s">
        <v>7</v>
      </c>
      <c r="E100" s="60">
        <v>66</v>
      </c>
      <c r="F100" s="101">
        <v>284000</v>
      </c>
      <c r="G100" s="101">
        <v>1411525</v>
      </c>
      <c r="H100" s="101">
        <v>9</v>
      </c>
      <c r="I100" s="101">
        <v>370000</v>
      </c>
      <c r="J100" s="101">
        <v>0</v>
      </c>
      <c r="K100" s="101">
        <f t="shared" si="31"/>
        <v>0</v>
      </c>
      <c r="L100" s="101">
        <f t="shared" si="31"/>
        <v>0</v>
      </c>
      <c r="M100" s="101">
        <v>0</v>
      </c>
      <c r="N100" s="101">
        <v>0</v>
      </c>
      <c r="O100" s="113">
        <f>G100-I100-M100</f>
        <v>1041525</v>
      </c>
      <c r="P100" s="113">
        <f>H100-J100-N100</f>
        <v>9</v>
      </c>
      <c r="Q100" s="122">
        <v>130.28169014084509</v>
      </c>
      <c r="R100" s="122">
        <v>26.212784045624417</v>
      </c>
      <c r="S100" s="119">
        <v>22.763026497585532</v>
      </c>
      <c r="T100" s="124">
        <v>77.239999999999995</v>
      </c>
      <c r="U100" s="119">
        <v>88.94</v>
      </c>
      <c r="V100" s="60">
        <f>E100</f>
        <v>66</v>
      </c>
      <c r="W100" s="73"/>
      <c r="X100" s="111"/>
      <c r="Y100" s="89"/>
      <c r="Z100" s="90"/>
      <c r="AA100" s="90"/>
      <c r="AB100" s="90"/>
      <c r="AC100" s="90"/>
      <c r="AD100" s="90"/>
    </row>
    <row r="101" spans="1:30" s="30" customFormat="1" ht="7.5" customHeight="1" x14ac:dyDescent="0.15">
      <c r="A101" s="37"/>
      <c r="C101" s="46"/>
      <c r="D101" s="46"/>
      <c r="E101" s="60"/>
      <c r="F101" s="106"/>
      <c r="G101" s="101"/>
      <c r="H101" s="101"/>
      <c r="I101" s="101"/>
      <c r="J101" s="113"/>
      <c r="K101" s="113"/>
      <c r="L101" s="101"/>
      <c r="M101" s="101"/>
      <c r="N101" s="101"/>
      <c r="O101" s="113"/>
      <c r="P101" s="113"/>
      <c r="Q101" s="121"/>
      <c r="R101" s="121"/>
      <c r="S101" s="119"/>
      <c r="T101" s="125"/>
      <c r="U101" s="125"/>
      <c r="V101" s="60"/>
      <c r="X101" s="87"/>
      <c r="Y101" s="87"/>
      <c r="Z101" s="90"/>
      <c r="AA101" s="90"/>
      <c r="AB101" s="90"/>
      <c r="AC101" s="90"/>
      <c r="AD101" s="90"/>
    </row>
    <row r="102" spans="1:30" s="34" customFormat="1" ht="13.5" customHeight="1" x14ac:dyDescent="0.15">
      <c r="A102" s="39"/>
      <c r="C102" s="147" t="s">
        <v>15</v>
      </c>
      <c r="D102" s="148"/>
      <c r="E102" s="59">
        <v>67</v>
      </c>
      <c r="F102" s="103">
        <f>F103+F104</f>
        <v>90000</v>
      </c>
      <c r="G102" s="103">
        <f t="shared" ref="G102:P102" si="32">G103+G104</f>
        <v>90200</v>
      </c>
      <c r="H102" s="103">
        <f t="shared" si="32"/>
        <v>1</v>
      </c>
      <c r="I102" s="103">
        <f t="shared" si="32"/>
        <v>90200</v>
      </c>
      <c r="J102" s="117">
        <f t="shared" si="32"/>
        <v>1</v>
      </c>
      <c r="K102" s="68">
        <f t="shared" si="32"/>
        <v>0</v>
      </c>
      <c r="L102" s="100">
        <f t="shared" si="32"/>
        <v>0</v>
      </c>
      <c r="M102" s="103">
        <f t="shared" si="32"/>
        <v>0</v>
      </c>
      <c r="N102" s="103">
        <f t="shared" si="32"/>
        <v>0</v>
      </c>
      <c r="O102" s="68">
        <f t="shared" si="32"/>
        <v>0</v>
      </c>
      <c r="P102" s="68">
        <f t="shared" si="32"/>
        <v>0</v>
      </c>
      <c r="Q102" s="120">
        <v>100.22222222222221</v>
      </c>
      <c r="R102" s="120">
        <v>100</v>
      </c>
      <c r="S102" s="118">
        <v>100</v>
      </c>
      <c r="T102" s="123" t="s">
        <v>82</v>
      </c>
      <c r="U102" s="123" t="s">
        <v>82</v>
      </c>
      <c r="V102" s="59">
        <f>E102</f>
        <v>67</v>
      </c>
      <c r="X102" s="89"/>
      <c r="Y102" s="89"/>
      <c r="Z102" s="89"/>
      <c r="AA102" s="89"/>
      <c r="AB102" s="89"/>
      <c r="AC102" s="89"/>
      <c r="AD102" s="89"/>
    </row>
    <row r="103" spans="1:30" s="30" customFormat="1" ht="13.5" customHeight="1" x14ac:dyDescent="0.15">
      <c r="A103" s="37"/>
      <c r="C103" s="46"/>
      <c r="D103" s="46" t="s">
        <v>56</v>
      </c>
      <c r="E103" s="60">
        <v>68</v>
      </c>
      <c r="F103" s="104">
        <v>90000</v>
      </c>
      <c r="G103" s="115">
        <v>90200</v>
      </c>
      <c r="H103" s="104">
        <v>1</v>
      </c>
      <c r="I103" s="115">
        <v>90200</v>
      </c>
      <c r="J103" s="115">
        <v>1</v>
      </c>
      <c r="K103" s="113">
        <v>0</v>
      </c>
      <c r="L103" s="101">
        <v>0</v>
      </c>
      <c r="M103" s="115">
        <v>0</v>
      </c>
      <c r="N103" s="104">
        <v>0</v>
      </c>
      <c r="O103" s="113">
        <v>0</v>
      </c>
      <c r="P103" s="113">
        <v>0</v>
      </c>
      <c r="Q103" s="121">
        <v>100.22222222222221</v>
      </c>
      <c r="R103" s="121">
        <v>100</v>
      </c>
      <c r="S103" s="119">
        <v>100</v>
      </c>
      <c r="T103" s="124" t="s">
        <v>83</v>
      </c>
      <c r="U103" s="124" t="s">
        <v>83</v>
      </c>
      <c r="V103" s="60">
        <f>E103</f>
        <v>68</v>
      </c>
      <c r="X103" s="89"/>
      <c r="Y103" s="89"/>
      <c r="Z103" s="90"/>
      <c r="AA103" s="90"/>
      <c r="AB103" s="90"/>
      <c r="AC103" s="90"/>
      <c r="AD103" s="90"/>
    </row>
    <row r="104" spans="1:30" s="30" customFormat="1" ht="13.5" customHeight="1" x14ac:dyDescent="0.15">
      <c r="A104" s="37"/>
      <c r="C104" s="46"/>
      <c r="D104" s="46" t="s">
        <v>7</v>
      </c>
      <c r="E104" s="60">
        <v>69</v>
      </c>
      <c r="F104" s="105">
        <v>0</v>
      </c>
      <c r="G104" s="116">
        <v>0</v>
      </c>
      <c r="H104" s="105">
        <v>0</v>
      </c>
      <c r="I104" s="116">
        <v>0</v>
      </c>
      <c r="J104" s="116">
        <v>0</v>
      </c>
      <c r="K104" s="113">
        <v>0</v>
      </c>
      <c r="L104" s="101">
        <v>0</v>
      </c>
      <c r="M104" s="116">
        <v>0</v>
      </c>
      <c r="N104" s="105">
        <v>0</v>
      </c>
      <c r="O104" s="113">
        <v>0</v>
      </c>
      <c r="P104" s="113">
        <v>0</v>
      </c>
      <c r="Q104" s="121">
        <v>0</v>
      </c>
      <c r="R104" s="121">
        <v>0</v>
      </c>
      <c r="S104" s="119">
        <v>0</v>
      </c>
      <c r="T104" s="124" t="s">
        <v>87</v>
      </c>
      <c r="U104" s="124" t="s">
        <v>87</v>
      </c>
      <c r="V104" s="60">
        <f>E104</f>
        <v>69</v>
      </c>
      <c r="X104" s="89"/>
      <c r="Y104" s="89"/>
      <c r="Z104" s="90"/>
      <c r="AA104" s="90"/>
      <c r="AB104" s="90"/>
      <c r="AC104" s="90"/>
      <c r="AD104" s="90"/>
    </row>
    <row r="105" spans="1:30" s="30" customFormat="1" ht="7.5" customHeight="1" x14ac:dyDescent="0.15">
      <c r="A105" s="37"/>
      <c r="C105" s="46"/>
      <c r="D105" s="46"/>
      <c r="E105" s="60"/>
      <c r="F105" s="106"/>
      <c r="G105" s="104"/>
      <c r="H105" s="101"/>
      <c r="I105" s="101"/>
      <c r="J105" s="113"/>
      <c r="K105" s="113"/>
      <c r="L105" s="101"/>
      <c r="M105" s="101"/>
      <c r="N105" s="101"/>
      <c r="O105" s="113"/>
      <c r="P105" s="113"/>
      <c r="Q105" s="121"/>
      <c r="R105" s="121"/>
      <c r="S105" s="119"/>
      <c r="T105" s="125"/>
      <c r="U105" s="125"/>
      <c r="V105" s="60"/>
      <c r="X105" s="87"/>
      <c r="Y105" s="87"/>
      <c r="Z105" s="90"/>
      <c r="AA105" s="90"/>
      <c r="AB105" s="90"/>
      <c r="AC105" s="90"/>
      <c r="AD105" s="90"/>
    </row>
    <row r="106" spans="1:30" s="34" customFormat="1" ht="13.5" customHeight="1" x14ac:dyDescent="0.15">
      <c r="A106" s="39"/>
      <c r="C106" s="147" t="s">
        <v>81</v>
      </c>
      <c r="D106" s="148"/>
      <c r="E106" s="59">
        <v>70</v>
      </c>
      <c r="F106" s="100">
        <f>F107+F108</f>
        <v>5754000</v>
      </c>
      <c r="G106" s="100">
        <f t="shared" ref="G106:P106" si="33">G107+G108</f>
        <v>28717950</v>
      </c>
      <c r="H106" s="100">
        <f t="shared" si="33"/>
        <v>782</v>
      </c>
      <c r="I106" s="100">
        <f t="shared" si="33"/>
        <v>6836566</v>
      </c>
      <c r="J106" s="68">
        <f t="shared" si="33"/>
        <v>188</v>
      </c>
      <c r="K106" s="68">
        <f t="shared" si="33"/>
        <v>0</v>
      </c>
      <c r="L106" s="100">
        <f t="shared" si="33"/>
        <v>0</v>
      </c>
      <c r="M106" s="100">
        <f t="shared" si="33"/>
        <v>8339276</v>
      </c>
      <c r="N106" s="100">
        <f t="shared" si="33"/>
        <v>228</v>
      </c>
      <c r="O106" s="68">
        <f t="shared" si="33"/>
        <v>13542108</v>
      </c>
      <c r="P106" s="68">
        <f t="shared" si="33"/>
        <v>366</v>
      </c>
      <c r="Q106" s="120">
        <v>118.81414668057005</v>
      </c>
      <c r="R106" s="120">
        <v>23.805898401522395</v>
      </c>
      <c r="S106" s="118">
        <v>99.732396395413787</v>
      </c>
      <c r="T106" s="123">
        <v>0.21</v>
      </c>
      <c r="U106" s="123">
        <v>0.05</v>
      </c>
      <c r="V106" s="59">
        <f>E106</f>
        <v>70</v>
      </c>
      <c r="X106" s="89"/>
      <c r="Y106" s="89"/>
      <c r="Z106" s="89"/>
      <c r="AA106" s="89"/>
      <c r="AB106" s="89"/>
      <c r="AC106" s="89"/>
      <c r="AD106" s="89"/>
    </row>
    <row r="107" spans="1:30" s="30" customFormat="1" ht="13.5" customHeight="1" x14ac:dyDescent="0.15">
      <c r="A107" s="37"/>
      <c r="C107" s="46"/>
      <c r="D107" s="46" t="s">
        <v>56</v>
      </c>
      <c r="E107" s="60">
        <v>71</v>
      </c>
      <c r="F107" s="101">
        <v>203000</v>
      </c>
      <c r="G107" s="113">
        <v>203300</v>
      </c>
      <c r="H107" s="101">
        <v>7</v>
      </c>
      <c r="I107" s="113">
        <v>203300</v>
      </c>
      <c r="J107" s="113">
        <v>7</v>
      </c>
      <c r="K107" s="113">
        <v>0</v>
      </c>
      <c r="L107" s="101">
        <v>0</v>
      </c>
      <c r="M107" s="113">
        <v>0</v>
      </c>
      <c r="N107" s="101">
        <v>0</v>
      </c>
      <c r="O107" s="113">
        <f>G107-I107-M107</f>
        <v>0</v>
      </c>
      <c r="P107" s="113">
        <f>H107-J107-N107</f>
        <v>0</v>
      </c>
      <c r="Q107" s="121">
        <v>100.14778325123153</v>
      </c>
      <c r="R107" s="121">
        <v>100</v>
      </c>
      <c r="S107" s="119">
        <v>99.954112224417557</v>
      </c>
      <c r="T107" s="124" t="s">
        <v>90</v>
      </c>
      <c r="U107" s="124" t="s">
        <v>90</v>
      </c>
      <c r="V107" s="60">
        <f>E107</f>
        <v>71</v>
      </c>
      <c r="X107" s="89"/>
      <c r="Y107" s="89"/>
      <c r="Z107" s="90"/>
      <c r="AA107" s="90"/>
      <c r="AB107" s="90"/>
      <c r="AC107" s="90"/>
      <c r="AD107" s="90"/>
    </row>
    <row r="108" spans="1:30" s="30" customFormat="1" ht="13.5" customHeight="1" x14ac:dyDescent="0.15">
      <c r="A108" s="37"/>
      <c r="C108" s="46"/>
      <c r="D108" s="46" t="s">
        <v>7</v>
      </c>
      <c r="E108" s="60">
        <v>72</v>
      </c>
      <c r="F108" s="102">
        <v>5551000</v>
      </c>
      <c r="G108" s="73">
        <v>28514650</v>
      </c>
      <c r="H108" s="102">
        <v>775</v>
      </c>
      <c r="I108" s="73">
        <v>6633266</v>
      </c>
      <c r="J108" s="73">
        <v>181</v>
      </c>
      <c r="K108" s="113">
        <v>0</v>
      </c>
      <c r="L108" s="101">
        <v>0</v>
      </c>
      <c r="M108" s="73">
        <v>8339276</v>
      </c>
      <c r="N108" s="102">
        <v>228</v>
      </c>
      <c r="O108" s="113">
        <f>G108-I108-M108</f>
        <v>13542108</v>
      </c>
      <c r="P108" s="113">
        <f>H108-J108-N108</f>
        <v>366</v>
      </c>
      <c r="Q108" s="121">
        <v>119.49677535579175</v>
      </c>
      <c r="R108" s="121">
        <v>23.262659720529623</v>
      </c>
      <c r="S108" s="119">
        <v>20.643610801452002</v>
      </c>
      <c r="T108" s="124">
        <v>75.81</v>
      </c>
      <c r="U108" s="124">
        <v>85.43</v>
      </c>
      <c r="V108" s="60">
        <f>E108</f>
        <v>72</v>
      </c>
      <c r="X108" s="89"/>
      <c r="Y108" s="89"/>
      <c r="Z108" s="90"/>
      <c r="AA108" s="90"/>
      <c r="AB108" s="90"/>
      <c r="AC108" s="90"/>
      <c r="AD108" s="90"/>
    </row>
    <row r="109" spans="1:30" s="30" customFormat="1" ht="7.5" customHeight="1" x14ac:dyDescent="0.15">
      <c r="A109" s="38"/>
      <c r="B109" s="41"/>
      <c r="C109" s="47"/>
      <c r="D109" s="47"/>
      <c r="E109" s="61"/>
      <c r="F109" s="94"/>
      <c r="G109" s="95"/>
      <c r="H109" s="94"/>
      <c r="I109" s="95"/>
      <c r="J109" s="95"/>
      <c r="K109" s="95"/>
      <c r="L109" s="94"/>
      <c r="M109" s="95"/>
      <c r="N109" s="94"/>
      <c r="O109" s="95"/>
      <c r="P109" s="95"/>
      <c r="Q109" s="80"/>
      <c r="R109" s="80"/>
      <c r="S109" s="82"/>
      <c r="T109" s="84"/>
      <c r="U109" s="84"/>
      <c r="V109" s="61"/>
      <c r="X109" s="89"/>
      <c r="Y109" s="87"/>
      <c r="Z109" s="90"/>
      <c r="AA109" s="90"/>
      <c r="AB109" s="90"/>
      <c r="AC109" s="90"/>
      <c r="AD109" s="90"/>
    </row>
    <row r="110" spans="1:30" s="30" customFormat="1" ht="9.75" customHeight="1" x14ac:dyDescent="0.15">
      <c r="C110" s="46"/>
      <c r="D110" s="46"/>
      <c r="E110" s="63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81"/>
      <c r="R110" s="81"/>
      <c r="S110" s="81"/>
      <c r="T110" s="85"/>
      <c r="U110" s="85"/>
      <c r="V110" s="63"/>
      <c r="X110" s="89"/>
      <c r="Y110" s="87"/>
      <c r="Z110" s="90"/>
      <c r="AA110" s="90"/>
      <c r="AB110" s="90"/>
      <c r="AC110" s="90"/>
      <c r="AD110" s="90"/>
    </row>
    <row r="111" spans="1:30" s="30" customFormat="1" ht="19.5" customHeight="1" x14ac:dyDescent="0.15">
      <c r="C111" s="49"/>
      <c r="D111" s="49"/>
      <c r="E111" s="62"/>
      <c r="F111" s="50"/>
      <c r="G111" s="50"/>
      <c r="H111" s="50"/>
      <c r="I111" s="50"/>
      <c r="J111" s="50"/>
      <c r="K111" s="49"/>
      <c r="L111" s="49"/>
      <c r="M111" s="49"/>
      <c r="N111" s="49"/>
      <c r="O111" s="50"/>
      <c r="P111" s="50"/>
      <c r="Q111" s="50"/>
      <c r="R111" s="50"/>
      <c r="S111" s="50"/>
      <c r="T111" s="50"/>
      <c r="U111" s="50"/>
      <c r="V111" s="62"/>
      <c r="X111" s="89"/>
      <c r="Y111" s="87"/>
      <c r="Z111" s="90"/>
      <c r="AA111" s="90"/>
      <c r="AB111" s="90"/>
      <c r="AC111" s="90"/>
      <c r="AD111" s="90"/>
    </row>
    <row r="112" spans="1:30" s="30" customFormat="1" ht="19.5" customHeight="1" x14ac:dyDescent="0.15">
      <c r="A112" s="35" t="s">
        <v>85</v>
      </c>
      <c r="C112" s="2"/>
      <c r="D112" s="49"/>
      <c r="E112" s="62"/>
      <c r="G112" s="50"/>
      <c r="H112" s="50"/>
      <c r="I112" s="50"/>
      <c r="L112" s="78"/>
      <c r="M112" s="49"/>
      <c r="N112" s="49"/>
      <c r="O112" s="50"/>
      <c r="P112" s="50"/>
      <c r="Q112" s="50"/>
      <c r="R112" s="50"/>
      <c r="S112" s="50"/>
      <c r="T112" s="50"/>
      <c r="U112" s="50"/>
      <c r="V112" s="62"/>
      <c r="X112" s="89"/>
      <c r="Y112" s="87"/>
      <c r="Z112" s="90"/>
      <c r="AA112" s="90"/>
      <c r="AB112" s="90"/>
      <c r="AC112" s="90"/>
      <c r="AD112" s="90"/>
    </row>
    <row r="113" spans="1:30" s="30" customFormat="1" ht="19.5" customHeight="1" x14ac:dyDescent="0.15">
      <c r="C113" s="41"/>
      <c r="D113" s="41"/>
      <c r="E113" s="62"/>
      <c r="V113" s="62"/>
      <c r="X113" s="89"/>
      <c r="Y113" s="87"/>
      <c r="Z113" s="90"/>
      <c r="AA113" s="90"/>
      <c r="AB113" s="90"/>
      <c r="AC113" s="90"/>
      <c r="AD113" s="90"/>
    </row>
    <row r="114" spans="1:30" s="30" customFormat="1" ht="13.5" customHeight="1" x14ac:dyDescent="0.15">
      <c r="A114" s="36"/>
      <c r="B114" s="40"/>
      <c r="C114" s="44"/>
      <c r="D114" s="51"/>
      <c r="E114" s="150" t="s">
        <v>48</v>
      </c>
      <c r="F114" s="153" t="s">
        <v>65</v>
      </c>
      <c r="G114" s="143" t="s">
        <v>28</v>
      </c>
      <c r="H114" s="144"/>
      <c r="I114" s="143" t="s">
        <v>66</v>
      </c>
      <c r="J114" s="144"/>
      <c r="K114" s="143" t="s">
        <v>49</v>
      </c>
      <c r="L114" s="143"/>
      <c r="M114" s="143" t="s">
        <v>72</v>
      </c>
      <c r="N114" s="143"/>
      <c r="O114" s="143" t="s">
        <v>71</v>
      </c>
      <c r="P114" s="143"/>
      <c r="Q114" s="143" t="s">
        <v>16</v>
      </c>
      <c r="R114" s="143"/>
      <c r="S114" s="143"/>
      <c r="T114" s="158" t="s">
        <v>50</v>
      </c>
      <c r="U114" s="158" t="s">
        <v>53</v>
      </c>
      <c r="V114" s="150" t="s">
        <v>48</v>
      </c>
      <c r="X114" s="89"/>
      <c r="Y114" s="87"/>
      <c r="Z114" s="90"/>
      <c r="AA114" s="90"/>
      <c r="AB114" s="90"/>
      <c r="AC114" s="90"/>
      <c r="AD114" s="90"/>
    </row>
    <row r="115" spans="1:30" s="30" customFormat="1" ht="13.5" customHeight="1" x14ac:dyDescent="0.15">
      <c r="A115" s="37"/>
      <c r="C115" s="43"/>
      <c r="D115" s="52"/>
      <c r="E115" s="151"/>
      <c r="F115" s="154"/>
      <c r="G115" s="153" t="s">
        <v>67</v>
      </c>
      <c r="H115" s="153" t="s">
        <v>68</v>
      </c>
      <c r="I115" s="153" t="s">
        <v>67</v>
      </c>
      <c r="J115" s="153" t="s">
        <v>68</v>
      </c>
      <c r="K115" s="153" t="s">
        <v>69</v>
      </c>
      <c r="L115" s="153" t="s">
        <v>70</v>
      </c>
      <c r="M115" s="153" t="s">
        <v>67</v>
      </c>
      <c r="N115" s="153" t="s">
        <v>31</v>
      </c>
      <c r="O115" s="153" t="s">
        <v>67</v>
      </c>
      <c r="P115" s="153" t="s">
        <v>13</v>
      </c>
      <c r="Q115" s="153" t="s">
        <v>54</v>
      </c>
      <c r="R115" s="143" t="s">
        <v>10</v>
      </c>
      <c r="S115" s="143"/>
      <c r="T115" s="159"/>
      <c r="U115" s="159"/>
      <c r="V115" s="151"/>
      <c r="X115" s="89"/>
      <c r="Y115" s="87"/>
      <c r="Z115" s="90"/>
      <c r="AA115" s="90"/>
      <c r="AB115" s="90"/>
      <c r="AC115" s="90"/>
      <c r="AD115" s="90"/>
    </row>
    <row r="116" spans="1:30" s="30" customFormat="1" ht="13.5" customHeight="1" x14ac:dyDescent="0.15">
      <c r="A116" s="38"/>
      <c r="B116" s="41"/>
      <c r="C116" s="45"/>
      <c r="D116" s="53"/>
      <c r="E116" s="152"/>
      <c r="F116" s="155"/>
      <c r="G116" s="161"/>
      <c r="H116" s="161"/>
      <c r="I116" s="161"/>
      <c r="J116" s="161"/>
      <c r="K116" s="155"/>
      <c r="L116" s="155"/>
      <c r="M116" s="155"/>
      <c r="N116" s="155"/>
      <c r="O116" s="155"/>
      <c r="P116" s="155"/>
      <c r="Q116" s="155"/>
      <c r="R116" s="66" t="s">
        <v>29</v>
      </c>
      <c r="S116" s="71" t="s">
        <v>55</v>
      </c>
      <c r="T116" s="160"/>
      <c r="U116" s="160"/>
      <c r="V116" s="152"/>
      <c r="X116" s="89"/>
      <c r="Y116" s="87"/>
      <c r="Z116" s="90"/>
      <c r="AA116" s="90"/>
      <c r="AB116" s="90"/>
      <c r="AC116" s="90"/>
      <c r="AD116" s="90"/>
    </row>
    <row r="117" spans="1:30" s="30" customFormat="1" ht="13.5" customHeight="1" x14ac:dyDescent="0.15">
      <c r="A117" s="36"/>
      <c r="B117" s="40"/>
      <c r="C117" s="44"/>
      <c r="D117" s="51"/>
      <c r="E117" s="60"/>
      <c r="F117" s="67" t="s">
        <v>12</v>
      </c>
      <c r="G117" s="72" t="s">
        <v>12</v>
      </c>
      <c r="H117" s="67" t="s">
        <v>0</v>
      </c>
      <c r="I117" s="72" t="s">
        <v>12</v>
      </c>
      <c r="J117" s="72" t="s">
        <v>0</v>
      </c>
      <c r="K117" s="72" t="s">
        <v>12</v>
      </c>
      <c r="L117" s="67" t="s">
        <v>0</v>
      </c>
      <c r="M117" s="72" t="s">
        <v>12</v>
      </c>
      <c r="N117" s="67" t="s">
        <v>19</v>
      </c>
      <c r="O117" s="72" t="s">
        <v>12</v>
      </c>
      <c r="P117" s="67" t="s">
        <v>0</v>
      </c>
      <c r="Q117" s="72" t="s">
        <v>2</v>
      </c>
      <c r="R117" s="72" t="s">
        <v>2</v>
      </c>
      <c r="S117" s="67" t="s">
        <v>2</v>
      </c>
      <c r="T117" s="67" t="s">
        <v>2</v>
      </c>
      <c r="U117" s="67" t="s">
        <v>2</v>
      </c>
      <c r="V117" s="60"/>
      <c r="X117" s="89"/>
      <c r="Y117" s="87"/>
      <c r="Z117" s="90"/>
      <c r="AA117" s="90"/>
      <c r="AB117" s="90"/>
      <c r="AC117" s="90"/>
      <c r="AD117" s="90"/>
    </row>
    <row r="118" spans="1:30" s="34" customFormat="1" ht="13.5" customHeight="1" x14ac:dyDescent="0.15">
      <c r="A118" s="146" t="s">
        <v>62</v>
      </c>
      <c r="B118" s="147"/>
      <c r="C118" s="147"/>
      <c r="D118" s="148"/>
      <c r="E118" s="59">
        <v>1</v>
      </c>
      <c r="F118" s="100">
        <f>F122+F126+F130+F134+F138</f>
        <v>68028000</v>
      </c>
      <c r="G118" s="68">
        <f>G119+G120</f>
        <v>120114694</v>
      </c>
      <c r="H118" s="68">
        <f>H119+H120</f>
        <v>4572</v>
      </c>
      <c r="I118" s="68">
        <f>I119+I120</f>
        <v>60764213</v>
      </c>
      <c r="J118" s="68">
        <f t="shared" ref="J118:O118" si="34">J119+J120</f>
        <v>3433</v>
      </c>
      <c r="K118" s="68">
        <f t="shared" si="34"/>
        <v>0</v>
      </c>
      <c r="L118" s="100">
        <f t="shared" si="34"/>
        <v>0</v>
      </c>
      <c r="M118" s="68">
        <f>M119+M120</f>
        <v>6615213</v>
      </c>
      <c r="N118" s="68">
        <f t="shared" si="34"/>
        <v>202</v>
      </c>
      <c r="O118" s="68">
        <f t="shared" si="34"/>
        <v>52735268</v>
      </c>
      <c r="P118" s="68">
        <f>P119+P120</f>
        <v>937</v>
      </c>
      <c r="Q118" s="120">
        <v>89.322356970659143</v>
      </c>
      <c r="R118" s="120">
        <v>50.588492528649319</v>
      </c>
      <c r="S118" s="118">
        <v>53.159183310027693</v>
      </c>
      <c r="T118" s="123">
        <v>84.16</v>
      </c>
      <c r="U118" s="118">
        <v>80.092750623137306</v>
      </c>
      <c r="V118" s="59">
        <f>E118</f>
        <v>1</v>
      </c>
      <c r="X118" s="89"/>
      <c r="Y118" s="89"/>
      <c r="Z118" s="89"/>
      <c r="AA118" s="89"/>
      <c r="AB118" s="89"/>
      <c r="AC118" s="89"/>
      <c r="AD118" s="89"/>
    </row>
    <row r="119" spans="1:30" s="30" customFormat="1" ht="13.5" customHeight="1" x14ac:dyDescent="0.15">
      <c r="A119" s="37"/>
      <c r="C119" s="46"/>
      <c r="D119" s="46" t="s">
        <v>63</v>
      </c>
      <c r="E119" s="60">
        <v>2</v>
      </c>
      <c r="F119" s="106"/>
      <c r="G119" s="113">
        <f t="shared" ref="G119:I120" si="35">SUM(G123,G127,G131,G135,G139)</f>
        <v>58367668</v>
      </c>
      <c r="H119" s="113">
        <f t="shared" si="35"/>
        <v>3244</v>
      </c>
      <c r="I119" s="113">
        <f t="shared" si="35"/>
        <v>56439093</v>
      </c>
      <c r="J119" s="113">
        <f t="shared" ref="J119:P120" si="36">SUM(J123,J127,J131,J135,J139)</f>
        <v>3073</v>
      </c>
      <c r="K119" s="113">
        <f t="shared" si="36"/>
        <v>0</v>
      </c>
      <c r="L119" s="101">
        <f t="shared" si="36"/>
        <v>0</v>
      </c>
      <c r="M119" s="113">
        <f>SUM(M123,M127,M131,M135,M139)</f>
        <v>113300</v>
      </c>
      <c r="N119" s="113">
        <f t="shared" si="36"/>
        <v>3</v>
      </c>
      <c r="O119" s="113">
        <f t="shared" si="36"/>
        <v>1815275</v>
      </c>
      <c r="P119" s="113">
        <f>SUM(P123,P127,P131,P135,P139)</f>
        <v>168</v>
      </c>
      <c r="Q119" s="121"/>
      <c r="R119" s="121">
        <v>96.695816252244299</v>
      </c>
      <c r="S119" s="119">
        <v>96.805444636729106</v>
      </c>
      <c r="T119" s="124">
        <v>79.97</v>
      </c>
      <c r="U119" s="119">
        <v>79.874664673862711</v>
      </c>
      <c r="V119" s="60">
        <f>E119</f>
        <v>2</v>
      </c>
      <c r="X119" s="89"/>
      <c r="Y119" s="89"/>
      <c r="Z119" s="90"/>
      <c r="AA119" s="90"/>
      <c r="AB119" s="90"/>
      <c r="AC119" s="90"/>
      <c r="AD119" s="90"/>
    </row>
    <row r="120" spans="1:30" s="30" customFormat="1" ht="13.5" customHeight="1" x14ac:dyDescent="0.15">
      <c r="A120" s="37"/>
      <c r="C120" s="46"/>
      <c r="D120" s="46" t="s">
        <v>7</v>
      </c>
      <c r="E120" s="60">
        <v>3</v>
      </c>
      <c r="F120" s="106"/>
      <c r="G120" s="113">
        <f t="shared" si="35"/>
        <v>61747026</v>
      </c>
      <c r="H120" s="113">
        <f t="shared" si="35"/>
        <v>1328</v>
      </c>
      <c r="I120" s="113">
        <f t="shared" si="35"/>
        <v>4325120</v>
      </c>
      <c r="J120" s="113">
        <f t="shared" si="36"/>
        <v>360</v>
      </c>
      <c r="K120" s="113">
        <f t="shared" si="36"/>
        <v>0</v>
      </c>
      <c r="L120" s="101">
        <f t="shared" si="36"/>
        <v>0</v>
      </c>
      <c r="M120" s="113">
        <f>SUM(M124,M128,M132,M136,M140)</f>
        <v>6501913</v>
      </c>
      <c r="N120" s="113">
        <f t="shared" si="36"/>
        <v>199</v>
      </c>
      <c r="O120" s="113">
        <f t="shared" si="36"/>
        <v>50919993</v>
      </c>
      <c r="P120" s="113">
        <f t="shared" si="36"/>
        <v>769</v>
      </c>
      <c r="Q120" s="121"/>
      <c r="R120" s="121">
        <v>7.0045802691776595</v>
      </c>
      <c r="S120" s="119">
        <v>7.4688730088980844</v>
      </c>
      <c r="T120" s="124">
        <v>88.56</v>
      </c>
      <c r="U120" s="119">
        <v>83.051781204856852</v>
      </c>
      <c r="V120" s="60">
        <f>E120</f>
        <v>3</v>
      </c>
      <c r="X120" s="89"/>
      <c r="Y120" s="89"/>
      <c r="Z120" s="90"/>
      <c r="AA120" s="90"/>
      <c r="AB120" s="90"/>
      <c r="AC120" s="90"/>
      <c r="AD120" s="90"/>
    </row>
    <row r="121" spans="1:30" s="30" customFormat="1" ht="7.5" customHeight="1" x14ac:dyDescent="0.15">
      <c r="A121" s="37"/>
      <c r="C121" s="46"/>
      <c r="D121" s="46"/>
      <c r="E121" s="60"/>
      <c r="F121" s="106"/>
      <c r="G121" s="113"/>
      <c r="H121" s="101"/>
      <c r="I121" s="113"/>
      <c r="J121" s="113"/>
      <c r="K121" s="113"/>
      <c r="L121" s="101"/>
      <c r="M121" s="113"/>
      <c r="N121" s="101"/>
      <c r="O121" s="113"/>
      <c r="P121" s="107"/>
      <c r="Q121" s="121"/>
      <c r="R121" s="121"/>
      <c r="S121" s="119"/>
      <c r="T121" s="125"/>
      <c r="U121" s="125"/>
      <c r="V121" s="60"/>
      <c r="X121" s="89"/>
      <c r="Y121" s="89"/>
      <c r="Z121" s="90"/>
      <c r="AA121" s="90"/>
      <c r="AB121" s="90"/>
      <c r="AC121" s="90"/>
      <c r="AD121" s="90"/>
    </row>
    <row r="122" spans="1:30" s="34" customFormat="1" ht="13.5" customHeight="1" x14ac:dyDescent="0.15">
      <c r="A122" s="39"/>
      <c r="B122" s="147" t="s">
        <v>58</v>
      </c>
      <c r="C122" s="147"/>
      <c r="D122" s="148"/>
      <c r="E122" s="59">
        <v>4</v>
      </c>
      <c r="F122" s="100">
        <v>49598000</v>
      </c>
      <c r="G122" s="68">
        <f>G123+G124</f>
        <v>99669992</v>
      </c>
      <c r="H122" s="68">
        <f>H123+H124</f>
        <v>4064</v>
      </c>
      <c r="I122" s="68">
        <f t="shared" ref="I122:P122" si="37">I123+I124</f>
        <v>44688194</v>
      </c>
      <c r="J122" s="68">
        <f t="shared" si="37"/>
        <v>3015</v>
      </c>
      <c r="K122" s="68">
        <f t="shared" si="37"/>
        <v>0</v>
      </c>
      <c r="L122" s="100">
        <f t="shared" si="37"/>
        <v>0</v>
      </c>
      <c r="M122" s="68">
        <f>M123+M124</f>
        <v>6365879</v>
      </c>
      <c r="N122" s="68">
        <f t="shared" si="37"/>
        <v>192</v>
      </c>
      <c r="O122" s="68">
        <f t="shared" si="37"/>
        <v>48615919</v>
      </c>
      <c r="P122" s="68">
        <f t="shared" si="37"/>
        <v>857</v>
      </c>
      <c r="Q122" s="120">
        <v>90.10079841929111</v>
      </c>
      <c r="R122" s="120">
        <v>44.836156904677985</v>
      </c>
      <c r="S122" s="118">
        <v>48.25805743892569</v>
      </c>
      <c r="T122" s="123">
        <v>83.79</v>
      </c>
      <c r="U122" s="118">
        <v>77.852469305218847</v>
      </c>
      <c r="V122" s="59">
        <f>E122</f>
        <v>4</v>
      </c>
      <c r="X122" s="89"/>
      <c r="Y122" s="89"/>
      <c r="Z122" s="89"/>
      <c r="AA122" s="89"/>
      <c r="AB122" s="89"/>
      <c r="AC122" s="89"/>
      <c r="AD122" s="89"/>
    </row>
    <row r="123" spans="1:30" s="30" customFormat="1" ht="13.5" customHeight="1" x14ac:dyDescent="0.15">
      <c r="A123" s="37"/>
      <c r="C123" s="46"/>
      <c r="D123" s="46" t="s">
        <v>63</v>
      </c>
      <c r="E123" s="60">
        <v>5</v>
      </c>
      <c r="F123" s="101"/>
      <c r="G123" s="73">
        <v>42296415</v>
      </c>
      <c r="H123" s="102">
        <v>2821</v>
      </c>
      <c r="I123" s="73">
        <v>40476003</v>
      </c>
      <c r="J123" s="73">
        <v>2665</v>
      </c>
      <c r="K123" s="113">
        <v>0</v>
      </c>
      <c r="L123" s="101">
        <v>0</v>
      </c>
      <c r="M123" s="113">
        <v>113300</v>
      </c>
      <c r="N123" s="113">
        <v>3</v>
      </c>
      <c r="O123" s="113">
        <f>G123-I123-M123</f>
        <v>1707112</v>
      </c>
      <c r="P123" s="113">
        <f>H123-J123-N123</f>
        <v>153</v>
      </c>
      <c r="Q123" s="121"/>
      <c r="R123" s="121">
        <v>95.696060765433671</v>
      </c>
      <c r="S123" s="119">
        <v>95.988246829073688</v>
      </c>
      <c r="T123" s="124">
        <v>77.650000000000006</v>
      </c>
      <c r="U123" s="119">
        <v>77.416317616504841</v>
      </c>
      <c r="V123" s="60">
        <f>E123</f>
        <v>5</v>
      </c>
      <c r="X123" s="89"/>
      <c r="Y123" s="89"/>
      <c r="Z123" s="90"/>
      <c r="AA123" s="90"/>
      <c r="AB123" s="90"/>
      <c r="AC123" s="90"/>
      <c r="AD123" s="90"/>
    </row>
    <row r="124" spans="1:30" s="30" customFormat="1" ht="13.5" customHeight="1" x14ac:dyDescent="0.15">
      <c r="A124" s="37"/>
      <c r="C124" s="46"/>
      <c r="D124" s="46" t="s">
        <v>7</v>
      </c>
      <c r="E124" s="60">
        <v>6</v>
      </c>
      <c r="F124" s="101"/>
      <c r="G124" s="73">
        <v>57373577</v>
      </c>
      <c r="H124" s="102">
        <v>1243</v>
      </c>
      <c r="I124" s="73">
        <v>4212191</v>
      </c>
      <c r="J124" s="73">
        <v>350</v>
      </c>
      <c r="K124" s="113">
        <v>0</v>
      </c>
      <c r="L124" s="101">
        <v>0</v>
      </c>
      <c r="M124" s="73">
        <v>6252579</v>
      </c>
      <c r="N124" s="102">
        <v>189</v>
      </c>
      <c r="O124" s="113">
        <f>G124-I124-M124</f>
        <v>46908807</v>
      </c>
      <c r="P124" s="113">
        <f>H124-J124-N124</f>
        <v>704</v>
      </c>
      <c r="Q124" s="121"/>
      <c r="R124" s="121">
        <v>7.3416914549357797</v>
      </c>
      <c r="S124" s="119">
        <v>7.9369878135466063</v>
      </c>
      <c r="T124" s="124">
        <v>88.98</v>
      </c>
      <c r="U124" s="119">
        <v>82.308403732942836</v>
      </c>
      <c r="V124" s="60">
        <f>E124</f>
        <v>6</v>
      </c>
      <c r="X124" s="89"/>
      <c r="Y124" s="89"/>
      <c r="Z124" s="90"/>
      <c r="AA124" s="90"/>
      <c r="AB124" s="90"/>
      <c r="AC124" s="90"/>
      <c r="AD124" s="90"/>
    </row>
    <row r="125" spans="1:30" s="30" customFormat="1" ht="7.5" customHeight="1" x14ac:dyDescent="0.15">
      <c r="A125" s="37"/>
      <c r="C125" s="46"/>
      <c r="D125" s="46"/>
      <c r="E125" s="60"/>
      <c r="F125" s="101"/>
      <c r="G125" s="113"/>
      <c r="H125" s="101"/>
      <c r="I125" s="113"/>
      <c r="J125" s="113"/>
      <c r="K125" s="113"/>
      <c r="L125" s="101"/>
      <c r="M125" s="113"/>
      <c r="N125" s="101"/>
      <c r="O125" s="113"/>
      <c r="P125" s="113"/>
      <c r="Q125" s="121"/>
      <c r="R125" s="121"/>
      <c r="S125" s="119"/>
      <c r="T125" s="125"/>
      <c r="U125" s="125"/>
      <c r="V125" s="60"/>
      <c r="X125" s="89"/>
      <c r="Y125" s="89"/>
      <c r="Z125" s="90"/>
      <c r="AA125" s="90"/>
      <c r="AB125" s="90"/>
      <c r="AC125" s="90"/>
      <c r="AD125" s="90"/>
    </row>
    <row r="126" spans="1:30" s="34" customFormat="1" ht="13.5" customHeight="1" x14ac:dyDescent="0.15">
      <c r="A126" s="39"/>
      <c r="B126" s="147" t="s">
        <v>6</v>
      </c>
      <c r="C126" s="147"/>
      <c r="D126" s="148"/>
      <c r="E126" s="59">
        <v>7</v>
      </c>
      <c r="F126" s="100">
        <v>1019000</v>
      </c>
      <c r="G126" s="68">
        <f t="shared" ref="G126:P126" si="38">G127+G128</f>
        <v>1042632</v>
      </c>
      <c r="H126" s="68">
        <f t="shared" si="38"/>
        <v>90</v>
      </c>
      <c r="I126" s="68">
        <f t="shared" si="38"/>
        <v>1019930</v>
      </c>
      <c r="J126" s="68">
        <f t="shared" si="38"/>
        <v>87</v>
      </c>
      <c r="K126" s="68">
        <f t="shared" si="38"/>
        <v>0</v>
      </c>
      <c r="L126" s="100">
        <f t="shared" si="38"/>
        <v>0</v>
      </c>
      <c r="M126" s="68">
        <f t="shared" si="38"/>
        <v>0</v>
      </c>
      <c r="N126" s="68">
        <f t="shared" si="38"/>
        <v>0</v>
      </c>
      <c r="O126" s="68">
        <f t="shared" si="38"/>
        <v>22702</v>
      </c>
      <c r="P126" s="68">
        <f t="shared" si="38"/>
        <v>3</v>
      </c>
      <c r="Q126" s="120">
        <v>100.09126594700687</v>
      </c>
      <c r="R126" s="120">
        <v>97.822625816203612</v>
      </c>
      <c r="S126" s="118">
        <v>98.929173673200339</v>
      </c>
      <c r="T126" s="123">
        <v>49.18</v>
      </c>
      <c r="U126" s="118">
        <v>48.629623290038872</v>
      </c>
      <c r="V126" s="59">
        <f>E126</f>
        <v>7</v>
      </c>
      <c r="X126" s="89"/>
      <c r="Y126" s="89"/>
      <c r="Z126" s="89"/>
      <c r="AA126" s="89"/>
      <c r="AB126" s="89"/>
      <c r="AC126" s="89"/>
      <c r="AD126" s="89"/>
    </row>
    <row r="127" spans="1:30" s="30" customFormat="1" ht="13.5" customHeight="1" x14ac:dyDescent="0.15">
      <c r="A127" s="37"/>
      <c r="C127" s="46"/>
      <c r="D127" s="46" t="s">
        <v>63</v>
      </c>
      <c r="E127" s="60">
        <v>8</v>
      </c>
      <c r="F127" s="101"/>
      <c r="G127" s="73">
        <v>1019930</v>
      </c>
      <c r="H127" s="102">
        <v>87</v>
      </c>
      <c r="I127" s="73">
        <v>1019930</v>
      </c>
      <c r="J127" s="73">
        <v>87</v>
      </c>
      <c r="K127" s="113">
        <v>0</v>
      </c>
      <c r="L127" s="101">
        <v>0</v>
      </c>
      <c r="M127" s="113">
        <v>0</v>
      </c>
      <c r="N127" s="101">
        <v>0</v>
      </c>
      <c r="O127" s="113">
        <f>G127-I127-M127</f>
        <v>0</v>
      </c>
      <c r="P127" s="113">
        <f>H127-J127-N127</f>
        <v>0</v>
      </c>
      <c r="Q127" s="121"/>
      <c r="R127" s="121">
        <v>100</v>
      </c>
      <c r="S127" s="119">
        <v>100</v>
      </c>
      <c r="T127" s="124">
        <v>48.85</v>
      </c>
      <c r="U127" s="119">
        <v>48.852486498784593</v>
      </c>
      <c r="V127" s="60">
        <f>E127</f>
        <v>8</v>
      </c>
      <c r="X127" s="89"/>
      <c r="Y127" s="89"/>
      <c r="Z127" s="90"/>
      <c r="AA127" s="90"/>
      <c r="AB127" s="90"/>
      <c r="AC127" s="90"/>
      <c r="AD127" s="90"/>
    </row>
    <row r="128" spans="1:30" s="30" customFormat="1" ht="13.5" customHeight="1" x14ac:dyDescent="0.15">
      <c r="A128" s="37"/>
      <c r="C128" s="46"/>
      <c r="D128" s="46" t="s">
        <v>7</v>
      </c>
      <c r="E128" s="60">
        <v>9</v>
      </c>
      <c r="F128" s="101"/>
      <c r="G128" s="73">
        <v>22702</v>
      </c>
      <c r="H128" s="102">
        <v>3</v>
      </c>
      <c r="I128" s="73">
        <v>0</v>
      </c>
      <c r="J128" s="73">
        <v>0</v>
      </c>
      <c r="K128" s="113">
        <v>0</v>
      </c>
      <c r="L128" s="101">
        <v>0</v>
      </c>
      <c r="M128" s="73">
        <v>0</v>
      </c>
      <c r="N128" s="102">
        <v>0</v>
      </c>
      <c r="O128" s="113">
        <f>G128-I128-M128</f>
        <v>22702</v>
      </c>
      <c r="P128" s="113">
        <f>H128-J128-N128</f>
        <v>3</v>
      </c>
      <c r="Q128" s="121"/>
      <c r="R128" s="121">
        <v>0</v>
      </c>
      <c r="S128" s="119">
        <v>29.649829563061669</v>
      </c>
      <c r="T128" s="124">
        <v>70.349999999999994</v>
      </c>
      <c r="U128" s="124" t="s">
        <v>91</v>
      </c>
      <c r="V128" s="60">
        <f>E128</f>
        <v>9</v>
      </c>
      <c r="X128" s="89"/>
      <c r="Y128" s="89"/>
      <c r="Z128" s="90"/>
      <c r="AA128" s="90"/>
      <c r="AB128" s="90"/>
      <c r="AC128" s="90"/>
      <c r="AD128" s="90"/>
    </row>
    <row r="129" spans="1:30" s="30" customFormat="1" ht="7.5" customHeight="1" x14ac:dyDescent="0.15">
      <c r="A129" s="37"/>
      <c r="C129" s="46"/>
      <c r="D129" s="46"/>
      <c r="E129" s="60"/>
      <c r="F129" s="101"/>
      <c r="G129" s="113"/>
      <c r="H129" s="101"/>
      <c r="I129" s="113"/>
      <c r="J129" s="113"/>
      <c r="K129" s="113"/>
      <c r="L129" s="101"/>
      <c r="M129" s="113"/>
      <c r="N129" s="101"/>
      <c r="O129" s="113"/>
      <c r="P129" s="113"/>
      <c r="Q129" s="121"/>
      <c r="R129" s="121"/>
      <c r="S129" s="119"/>
      <c r="T129" s="125"/>
      <c r="U129" s="125"/>
      <c r="V129" s="60"/>
      <c r="X129" s="89"/>
      <c r="Y129" s="89"/>
      <c r="Z129" s="90"/>
      <c r="AA129" s="90"/>
      <c r="AB129" s="90"/>
      <c r="AC129" s="90"/>
      <c r="AD129" s="90"/>
    </row>
    <row r="130" spans="1:30" s="34" customFormat="1" ht="13.5" customHeight="1" x14ac:dyDescent="0.15">
      <c r="A130" s="39"/>
      <c r="B130" s="147" t="s">
        <v>1</v>
      </c>
      <c r="C130" s="147"/>
      <c r="D130" s="148"/>
      <c r="E130" s="59">
        <v>10</v>
      </c>
      <c r="F130" s="100">
        <v>4713000</v>
      </c>
      <c r="G130" s="68">
        <f t="shared" ref="G130:P130" si="39">G131+G132</f>
        <v>5788835</v>
      </c>
      <c r="H130" s="68">
        <f t="shared" si="39"/>
        <v>199</v>
      </c>
      <c r="I130" s="68">
        <f t="shared" si="39"/>
        <v>4864054</v>
      </c>
      <c r="J130" s="68">
        <f t="shared" si="39"/>
        <v>149</v>
      </c>
      <c r="K130" s="68">
        <f t="shared" si="39"/>
        <v>0</v>
      </c>
      <c r="L130" s="100">
        <f t="shared" si="39"/>
        <v>0</v>
      </c>
      <c r="M130" s="68">
        <f t="shared" si="39"/>
        <v>148094</v>
      </c>
      <c r="N130" s="68">
        <f t="shared" si="39"/>
        <v>6</v>
      </c>
      <c r="O130" s="68">
        <f t="shared" si="39"/>
        <v>776687</v>
      </c>
      <c r="P130" s="68">
        <f t="shared" si="39"/>
        <v>44</v>
      </c>
      <c r="Q130" s="120">
        <v>103.20504986208361</v>
      </c>
      <c r="R130" s="120">
        <v>84.024747639205472</v>
      </c>
      <c r="S130" s="118">
        <v>37.878479568545593</v>
      </c>
      <c r="T130" s="123">
        <v>241.38</v>
      </c>
      <c r="U130" s="118">
        <v>535.44875810071915</v>
      </c>
      <c r="V130" s="59">
        <f>E130</f>
        <v>10</v>
      </c>
      <c r="X130" s="89"/>
      <c r="Y130" s="89"/>
      <c r="Z130" s="89"/>
      <c r="AA130" s="89"/>
      <c r="AB130" s="89"/>
      <c r="AC130" s="89"/>
      <c r="AD130" s="89"/>
    </row>
    <row r="131" spans="1:30" s="30" customFormat="1" ht="13.5" customHeight="1" x14ac:dyDescent="0.15">
      <c r="A131" s="37"/>
      <c r="C131" s="46"/>
      <c r="D131" s="46" t="s">
        <v>63</v>
      </c>
      <c r="E131" s="60">
        <v>11</v>
      </c>
      <c r="F131" s="101"/>
      <c r="G131" s="73">
        <v>4927921</v>
      </c>
      <c r="H131" s="102">
        <v>159</v>
      </c>
      <c r="I131" s="73">
        <v>4819758</v>
      </c>
      <c r="J131" s="73">
        <v>144</v>
      </c>
      <c r="K131" s="113">
        <v>0</v>
      </c>
      <c r="L131" s="101">
        <v>0</v>
      </c>
      <c r="M131" s="113">
        <v>0</v>
      </c>
      <c r="N131" s="101">
        <v>0</v>
      </c>
      <c r="O131" s="113">
        <f>G131-I131-M131</f>
        <v>108163</v>
      </c>
      <c r="P131" s="113">
        <f>H131-J131-N131</f>
        <v>15</v>
      </c>
      <c r="Q131" s="121"/>
      <c r="R131" s="121">
        <v>97.805098742451435</v>
      </c>
      <c r="S131" s="119">
        <v>85.210600492112377</v>
      </c>
      <c r="T131" s="124">
        <v>497.15</v>
      </c>
      <c r="U131" s="119">
        <v>570.62934579151568</v>
      </c>
      <c r="V131" s="60">
        <f>E131</f>
        <v>11</v>
      </c>
      <c r="X131" s="89"/>
      <c r="Y131" s="89"/>
      <c r="Z131" s="90"/>
      <c r="AA131" s="90"/>
      <c r="AB131" s="90"/>
      <c r="AC131" s="90"/>
      <c r="AD131" s="90"/>
    </row>
    <row r="132" spans="1:30" s="30" customFormat="1" ht="13.5" customHeight="1" x14ac:dyDescent="0.15">
      <c r="A132" s="37"/>
      <c r="C132" s="46"/>
      <c r="D132" s="46" t="s">
        <v>7</v>
      </c>
      <c r="E132" s="60">
        <v>12</v>
      </c>
      <c r="F132" s="101"/>
      <c r="G132" s="73">
        <v>860914</v>
      </c>
      <c r="H132" s="102">
        <v>40</v>
      </c>
      <c r="I132" s="73">
        <v>44296</v>
      </c>
      <c r="J132" s="73">
        <v>5</v>
      </c>
      <c r="K132" s="113">
        <v>0</v>
      </c>
      <c r="L132" s="101">
        <v>0</v>
      </c>
      <c r="M132" s="73">
        <v>148094</v>
      </c>
      <c r="N132" s="102">
        <v>6</v>
      </c>
      <c r="O132" s="113">
        <f>G132-I132-M132</f>
        <v>668524</v>
      </c>
      <c r="P132" s="113">
        <f>H132-J132-N132</f>
        <v>29</v>
      </c>
      <c r="Q132" s="121"/>
      <c r="R132" s="121">
        <v>5.1452293725041054</v>
      </c>
      <c r="S132" s="119">
        <v>4.5322702503310293</v>
      </c>
      <c r="T132" s="124">
        <v>61.19</v>
      </c>
      <c r="U132" s="119">
        <v>69.464308116923846</v>
      </c>
      <c r="V132" s="60">
        <f>E132</f>
        <v>12</v>
      </c>
      <c r="X132" s="89"/>
      <c r="Y132" s="89"/>
      <c r="Z132" s="90"/>
      <c r="AA132" s="90"/>
      <c r="AB132" s="90"/>
      <c r="AC132" s="90"/>
      <c r="AD132" s="90"/>
    </row>
    <row r="133" spans="1:30" s="30" customFormat="1" ht="7.5" customHeight="1" x14ac:dyDescent="0.15">
      <c r="A133" s="37"/>
      <c r="C133" s="46"/>
      <c r="D133" s="46"/>
      <c r="E133" s="60"/>
      <c r="F133" s="101"/>
      <c r="G133" s="113"/>
      <c r="H133" s="101"/>
      <c r="I133" s="113"/>
      <c r="J133" s="113"/>
      <c r="K133" s="113"/>
      <c r="L133" s="101"/>
      <c r="M133" s="113"/>
      <c r="N133" s="101"/>
      <c r="O133" s="113"/>
      <c r="P133" s="113"/>
      <c r="Q133" s="121"/>
      <c r="R133" s="121"/>
      <c r="S133" s="119"/>
      <c r="T133" s="125"/>
      <c r="U133" s="125"/>
      <c r="V133" s="60"/>
      <c r="X133" s="89"/>
      <c r="Y133" s="89"/>
      <c r="Z133" s="90"/>
      <c r="AA133" s="90"/>
      <c r="AB133" s="90"/>
      <c r="AC133" s="90"/>
      <c r="AD133" s="90"/>
    </row>
    <row r="134" spans="1:30" s="34" customFormat="1" ht="13.5" customHeight="1" x14ac:dyDescent="0.15">
      <c r="A134" s="39"/>
      <c r="B134" s="147" t="s">
        <v>14</v>
      </c>
      <c r="C134" s="147"/>
      <c r="D134" s="148"/>
      <c r="E134" s="59">
        <v>13</v>
      </c>
      <c r="F134" s="100">
        <v>11077000</v>
      </c>
      <c r="G134" s="68">
        <f t="shared" ref="G134:P134" si="40">G135+G136</f>
        <v>13499235</v>
      </c>
      <c r="H134" s="68">
        <f t="shared" si="40"/>
        <v>214</v>
      </c>
      <c r="I134" s="68">
        <f t="shared" si="40"/>
        <v>10078035</v>
      </c>
      <c r="J134" s="68">
        <f t="shared" si="40"/>
        <v>177</v>
      </c>
      <c r="K134" s="68">
        <f t="shared" si="40"/>
        <v>0</v>
      </c>
      <c r="L134" s="100">
        <f t="shared" si="40"/>
        <v>0</v>
      </c>
      <c r="M134" s="68">
        <f t="shared" si="40"/>
        <v>101240</v>
      </c>
      <c r="N134" s="68">
        <f t="shared" si="40"/>
        <v>4</v>
      </c>
      <c r="O134" s="68">
        <f t="shared" si="40"/>
        <v>3319960</v>
      </c>
      <c r="P134" s="68">
        <f t="shared" si="40"/>
        <v>33</v>
      </c>
      <c r="Q134" s="120">
        <v>90.981628599801383</v>
      </c>
      <c r="R134" s="120">
        <v>74.656341637137217</v>
      </c>
      <c r="S134" s="118">
        <v>79.894100003515049</v>
      </c>
      <c r="T134" s="123">
        <v>71.569999999999993</v>
      </c>
      <c r="U134" s="118">
        <v>66.877342614993225</v>
      </c>
      <c r="V134" s="59">
        <f>E134</f>
        <v>13</v>
      </c>
      <c r="X134" s="89"/>
      <c r="Y134" s="89"/>
      <c r="Z134" s="89"/>
      <c r="AA134" s="89"/>
      <c r="AB134" s="89"/>
      <c r="AC134" s="89"/>
      <c r="AD134" s="89"/>
    </row>
    <row r="135" spans="1:30" s="30" customFormat="1" ht="13.5" customHeight="1" x14ac:dyDescent="0.15">
      <c r="A135" s="37"/>
      <c r="C135" s="46"/>
      <c r="D135" s="46" t="s">
        <v>63</v>
      </c>
      <c r="E135" s="60">
        <v>14</v>
      </c>
      <c r="F135" s="101"/>
      <c r="G135" s="73">
        <v>10009402</v>
      </c>
      <c r="H135" s="102">
        <v>172</v>
      </c>
      <c r="I135" s="73">
        <v>10009402</v>
      </c>
      <c r="J135" s="73">
        <v>172</v>
      </c>
      <c r="K135" s="113">
        <v>0</v>
      </c>
      <c r="L135" s="101">
        <v>0</v>
      </c>
      <c r="M135" s="113">
        <v>0</v>
      </c>
      <c r="N135" s="101">
        <v>0</v>
      </c>
      <c r="O135" s="113">
        <f>G135-I135-M135</f>
        <v>0</v>
      </c>
      <c r="P135" s="113">
        <f>H135-J135-N135</f>
        <v>0</v>
      </c>
      <c r="Q135" s="121"/>
      <c r="R135" s="121">
        <v>100</v>
      </c>
      <c r="S135" s="119">
        <v>100</v>
      </c>
      <c r="T135" s="124">
        <v>66.5</v>
      </c>
      <c r="U135" s="119">
        <v>66.496171192762134</v>
      </c>
      <c r="V135" s="60">
        <f>E135</f>
        <v>14</v>
      </c>
      <c r="X135" s="89"/>
      <c r="Y135" s="89"/>
      <c r="Z135" s="90"/>
      <c r="AA135" s="90"/>
      <c r="AB135" s="90"/>
      <c r="AC135" s="90"/>
      <c r="AD135" s="90"/>
    </row>
    <row r="136" spans="1:30" s="30" customFormat="1" ht="13.5" customHeight="1" x14ac:dyDescent="0.15">
      <c r="A136" s="37"/>
      <c r="C136" s="46"/>
      <c r="D136" s="46" t="s">
        <v>7</v>
      </c>
      <c r="E136" s="60">
        <v>15</v>
      </c>
      <c r="F136" s="101"/>
      <c r="G136" s="73">
        <v>3489833</v>
      </c>
      <c r="H136" s="102">
        <v>42</v>
      </c>
      <c r="I136" s="73">
        <v>68633</v>
      </c>
      <c r="J136" s="73">
        <v>5</v>
      </c>
      <c r="K136" s="113">
        <v>0</v>
      </c>
      <c r="L136" s="101">
        <v>0</v>
      </c>
      <c r="M136" s="73">
        <v>101240</v>
      </c>
      <c r="N136" s="102">
        <v>4</v>
      </c>
      <c r="O136" s="113">
        <f>G136-I136-M136</f>
        <v>3319960</v>
      </c>
      <c r="P136" s="113">
        <f>H136-J136-N136</f>
        <v>33</v>
      </c>
      <c r="Q136" s="121"/>
      <c r="R136" s="121">
        <v>1.9666557110325908</v>
      </c>
      <c r="S136" s="119">
        <v>0.44188243176050979</v>
      </c>
      <c r="T136" s="124">
        <v>91.62</v>
      </c>
      <c r="U136" s="119">
        <v>407.75308935361221</v>
      </c>
      <c r="V136" s="60">
        <f>E136</f>
        <v>15</v>
      </c>
      <c r="X136" s="89"/>
      <c r="Y136" s="89"/>
      <c r="Z136" s="90"/>
      <c r="AA136" s="90"/>
      <c r="AB136" s="90"/>
      <c r="AC136" s="90"/>
      <c r="AD136" s="90"/>
    </row>
    <row r="137" spans="1:30" s="30" customFormat="1" ht="7.5" customHeight="1" x14ac:dyDescent="0.15">
      <c r="A137" s="37"/>
      <c r="C137" s="46"/>
      <c r="D137" s="46"/>
      <c r="E137" s="60"/>
      <c r="F137" s="101"/>
      <c r="G137" s="113"/>
      <c r="H137" s="101"/>
      <c r="I137" s="113"/>
      <c r="J137" s="113"/>
      <c r="K137" s="113"/>
      <c r="L137" s="101"/>
      <c r="M137" s="113"/>
      <c r="N137" s="101"/>
      <c r="O137" s="113"/>
      <c r="P137" s="113"/>
      <c r="Q137" s="121"/>
      <c r="R137" s="121"/>
      <c r="S137" s="119"/>
      <c r="T137" s="125"/>
      <c r="U137" s="125"/>
      <c r="V137" s="60"/>
      <c r="X137" s="89"/>
      <c r="Y137" s="89"/>
      <c r="Z137" s="90"/>
      <c r="AA137" s="90"/>
      <c r="AB137" s="90"/>
      <c r="AC137" s="90"/>
      <c r="AD137" s="90"/>
    </row>
    <row r="138" spans="1:30" s="34" customFormat="1" ht="13.5" customHeight="1" x14ac:dyDescent="0.15">
      <c r="A138" s="39"/>
      <c r="B138" s="147" t="s">
        <v>64</v>
      </c>
      <c r="C138" s="147"/>
      <c r="D138" s="148"/>
      <c r="E138" s="59">
        <v>16</v>
      </c>
      <c r="F138" s="68">
        <v>1621000</v>
      </c>
      <c r="G138" s="68">
        <f t="shared" ref="G138:P138" si="41">G139+G140</f>
        <v>114000</v>
      </c>
      <c r="H138" s="68">
        <f t="shared" si="41"/>
        <v>5</v>
      </c>
      <c r="I138" s="68">
        <f t="shared" si="41"/>
        <v>114000</v>
      </c>
      <c r="J138" s="68">
        <f t="shared" si="41"/>
        <v>5</v>
      </c>
      <c r="K138" s="68">
        <f t="shared" si="41"/>
        <v>0</v>
      </c>
      <c r="L138" s="100">
        <f t="shared" si="41"/>
        <v>0</v>
      </c>
      <c r="M138" s="68">
        <f t="shared" si="41"/>
        <v>0</v>
      </c>
      <c r="N138" s="100">
        <f t="shared" si="41"/>
        <v>0</v>
      </c>
      <c r="O138" s="68">
        <f t="shared" si="41"/>
        <v>0</v>
      </c>
      <c r="P138" s="68">
        <f t="shared" si="41"/>
        <v>0</v>
      </c>
      <c r="Q138" s="126">
        <v>7.0326958667489201</v>
      </c>
      <c r="R138" s="120">
        <v>100</v>
      </c>
      <c r="S138" s="118">
        <v>100</v>
      </c>
      <c r="T138" s="123">
        <v>29.16</v>
      </c>
      <c r="U138" s="123">
        <v>29.156010230179032</v>
      </c>
      <c r="V138" s="59">
        <f>E138</f>
        <v>16</v>
      </c>
      <c r="X138" s="89"/>
      <c r="Y138" s="89"/>
      <c r="Z138" s="89"/>
      <c r="AA138" s="89"/>
      <c r="AB138" s="89"/>
      <c r="AC138" s="89"/>
      <c r="AD138" s="89"/>
    </row>
    <row r="139" spans="1:30" s="30" customFormat="1" ht="13.5" customHeight="1" x14ac:dyDescent="0.15">
      <c r="A139" s="37"/>
      <c r="C139" s="46"/>
      <c r="D139" s="46" t="s">
        <v>63</v>
      </c>
      <c r="E139" s="60">
        <v>17</v>
      </c>
      <c r="F139" s="106"/>
      <c r="G139" s="73">
        <v>114000</v>
      </c>
      <c r="H139" s="102">
        <v>5</v>
      </c>
      <c r="I139" s="73">
        <v>114000</v>
      </c>
      <c r="J139" s="73">
        <v>5</v>
      </c>
      <c r="K139" s="113">
        <v>0</v>
      </c>
      <c r="L139" s="101">
        <v>0</v>
      </c>
      <c r="M139" s="113">
        <v>0</v>
      </c>
      <c r="N139" s="101">
        <v>0</v>
      </c>
      <c r="O139" s="113">
        <f>G139-I139-M139</f>
        <v>0</v>
      </c>
      <c r="P139" s="113">
        <f>H139-J139-N139</f>
        <v>0</v>
      </c>
      <c r="Q139" s="108"/>
      <c r="R139" s="121">
        <v>100</v>
      </c>
      <c r="S139" s="119">
        <v>100</v>
      </c>
      <c r="T139" s="124">
        <v>29.16</v>
      </c>
      <c r="U139" s="124">
        <v>29.156010230179032</v>
      </c>
      <c r="V139" s="60">
        <f>E139</f>
        <v>17</v>
      </c>
      <c r="X139" s="89"/>
      <c r="Y139" s="89"/>
      <c r="Z139" s="90"/>
      <c r="AA139" s="90"/>
      <c r="AB139" s="90"/>
      <c r="AC139" s="90"/>
      <c r="AD139" s="90"/>
    </row>
    <row r="140" spans="1:30" s="30" customFormat="1" ht="13.5" customHeight="1" x14ac:dyDescent="0.15">
      <c r="A140" s="37"/>
      <c r="C140" s="46"/>
      <c r="D140" s="46" t="s">
        <v>7</v>
      </c>
      <c r="E140" s="60">
        <v>18</v>
      </c>
      <c r="F140" s="106"/>
      <c r="G140" s="73">
        <v>0</v>
      </c>
      <c r="H140" s="102">
        <v>0</v>
      </c>
      <c r="I140" s="73">
        <v>0</v>
      </c>
      <c r="J140" s="73">
        <v>0</v>
      </c>
      <c r="K140" s="113">
        <v>0</v>
      </c>
      <c r="L140" s="101">
        <v>0</v>
      </c>
      <c r="M140" s="113">
        <v>0</v>
      </c>
      <c r="N140" s="101">
        <v>0</v>
      </c>
      <c r="O140" s="113">
        <f>G140-I140-M140</f>
        <v>0</v>
      </c>
      <c r="P140" s="113">
        <f>H140-J140-N140</f>
        <v>0</v>
      </c>
      <c r="Q140" s="108"/>
      <c r="R140" s="121">
        <v>0</v>
      </c>
      <c r="S140" s="119">
        <v>0</v>
      </c>
      <c r="T140" s="124" t="s">
        <v>87</v>
      </c>
      <c r="U140" s="119">
        <v>0</v>
      </c>
      <c r="V140" s="60">
        <f>E140</f>
        <v>18</v>
      </c>
      <c r="X140" s="89"/>
      <c r="Y140" s="89"/>
      <c r="Z140" s="90"/>
      <c r="AA140" s="90"/>
      <c r="AB140" s="90"/>
      <c r="AC140" s="90"/>
      <c r="AD140" s="90"/>
    </row>
    <row r="141" spans="1:30" s="30" customFormat="1" ht="7.5" customHeight="1" x14ac:dyDescent="0.15">
      <c r="A141" s="38"/>
      <c r="B141" s="41"/>
      <c r="C141" s="47"/>
      <c r="D141" s="47"/>
      <c r="E141" s="61"/>
      <c r="F141" s="94"/>
      <c r="G141" s="95"/>
      <c r="H141" s="69"/>
      <c r="I141" s="74"/>
      <c r="J141" s="74"/>
      <c r="K141" s="96"/>
      <c r="L141" s="97"/>
      <c r="M141" s="95"/>
      <c r="N141" s="94"/>
      <c r="O141" s="95"/>
      <c r="P141" s="95"/>
      <c r="Q141" s="80"/>
      <c r="R141" s="80"/>
      <c r="S141" s="82"/>
      <c r="T141" s="84"/>
      <c r="U141" s="84"/>
      <c r="V141" s="61"/>
      <c r="X141" s="89"/>
      <c r="Y141" s="87"/>
      <c r="Z141" s="90"/>
      <c r="AA141" s="90"/>
      <c r="AB141" s="90"/>
      <c r="AC141" s="90"/>
      <c r="AD141" s="90"/>
    </row>
    <row r="142" spans="1:30" ht="11.45" customHeight="1" x14ac:dyDescent="0.15">
      <c r="K142" s="76"/>
      <c r="L142" s="76"/>
      <c r="M142" s="76"/>
      <c r="N142" s="76"/>
    </row>
    <row r="143" spans="1:30" ht="11.45" customHeight="1" x14ac:dyDescent="0.15">
      <c r="K143" s="76"/>
      <c r="L143" s="76"/>
      <c r="M143" s="76"/>
      <c r="N143" s="76"/>
    </row>
    <row r="144" spans="1:30" ht="11.45" customHeight="1" x14ac:dyDescent="0.15">
      <c r="K144" s="76"/>
      <c r="L144" s="76"/>
      <c r="M144" s="76"/>
      <c r="N144" s="76"/>
    </row>
    <row r="145" spans="11:14" ht="11.45" customHeight="1" x14ac:dyDescent="0.15">
      <c r="K145" s="76"/>
      <c r="L145" s="76"/>
      <c r="M145" s="76"/>
      <c r="N145" s="76"/>
    </row>
    <row r="146" spans="11:14" ht="11.45" customHeight="1" x14ac:dyDescent="0.15">
      <c r="K146" s="76"/>
      <c r="L146" s="76"/>
      <c r="M146" s="76"/>
      <c r="N146" s="76"/>
    </row>
    <row r="147" spans="11:14" ht="11.45" customHeight="1" x14ac:dyDescent="0.15">
      <c r="K147" s="76"/>
      <c r="L147" s="76"/>
      <c r="M147" s="76"/>
      <c r="N147" s="76"/>
    </row>
    <row r="148" spans="11:14" ht="11.45" customHeight="1" x14ac:dyDescent="0.15">
      <c r="K148" s="76"/>
      <c r="L148" s="76"/>
      <c r="M148" s="76"/>
      <c r="N148" s="76"/>
    </row>
    <row r="149" spans="11:14" ht="11.45" customHeight="1" x14ac:dyDescent="0.15">
      <c r="K149" s="76"/>
      <c r="L149" s="76"/>
      <c r="M149" s="76"/>
      <c r="N149" s="76"/>
    </row>
    <row r="150" spans="11:14" ht="11.45" customHeight="1" x14ac:dyDescent="0.15">
      <c r="K150" s="76"/>
      <c r="L150" s="76"/>
      <c r="M150" s="76"/>
      <c r="N150" s="76"/>
    </row>
    <row r="151" spans="11:14" ht="11.45" customHeight="1" x14ac:dyDescent="0.15">
      <c r="K151" s="76"/>
      <c r="L151" s="76"/>
      <c r="M151" s="76"/>
      <c r="N151" s="76"/>
    </row>
    <row r="152" spans="11:14" ht="11.45" customHeight="1" x14ac:dyDescent="0.15">
      <c r="K152" s="76"/>
      <c r="L152" s="76"/>
      <c r="M152" s="76"/>
      <c r="N152" s="76"/>
    </row>
    <row r="153" spans="11:14" ht="11.45" customHeight="1" x14ac:dyDescent="0.15">
      <c r="K153" s="76"/>
      <c r="L153" s="76"/>
      <c r="M153" s="76"/>
      <c r="N153" s="76"/>
    </row>
    <row r="154" spans="11:14" ht="11.45" customHeight="1" x14ac:dyDescent="0.15">
      <c r="K154" s="76"/>
      <c r="L154" s="76"/>
      <c r="M154" s="76"/>
      <c r="N154" s="76"/>
    </row>
    <row r="155" spans="11:14" ht="11.45" customHeight="1" x14ac:dyDescent="0.15">
      <c r="K155" s="76"/>
      <c r="L155" s="76"/>
      <c r="M155" s="76"/>
      <c r="N155" s="76"/>
    </row>
    <row r="156" spans="11:14" ht="11.45" customHeight="1" x14ac:dyDescent="0.15">
      <c r="K156" s="76"/>
      <c r="L156" s="76"/>
      <c r="M156" s="76"/>
      <c r="N156" s="76"/>
    </row>
    <row r="157" spans="11:14" x14ac:dyDescent="0.15">
      <c r="K157" s="76"/>
      <c r="L157" s="76"/>
      <c r="M157" s="76"/>
      <c r="N157" s="76"/>
    </row>
    <row r="158" spans="11:14" x14ac:dyDescent="0.15">
      <c r="K158" s="76"/>
      <c r="L158" s="76"/>
    </row>
    <row r="159" spans="11:14" x14ac:dyDescent="0.15">
      <c r="K159" s="76"/>
      <c r="L159" s="76"/>
    </row>
    <row r="160" spans="11:14" x14ac:dyDescent="0.15">
      <c r="K160" s="76"/>
      <c r="L160" s="76"/>
    </row>
    <row r="161" spans="11:12" x14ac:dyDescent="0.15">
      <c r="K161" s="76"/>
      <c r="L161" s="76"/>
    </row>
    <row r="162" spans="11:12" x14ac:dyDescent="0.15">
      <c r="K162" s="76"/>
      <c r="L162" s="76"/>
    </row>
    <row r="163" spans="11:12" x14ac:dyDescent="0.15">
      <c r="K163" s="76"/>
      <c r="L163" s="76"/>
    </row>
  </sheetData>
  <mergeCells count="104">
    <mergeCell ref="T114:T116"/>
    <mergeCell ref="U114:U116"/>
    <mergeCell ref="V114:V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Q115:Q116"/>
    <mergeCell ref="O114:P114"/>
    <mergeCell ref="Q114:S114"/>
    <mergeCell ref="R115:S115"/>
    <mergeCell ref="G114:H114"/>
    <mergeCell ref="I114:J114"/>
    <mergeCell ref="K114:L114"/>
    <mergeCell ref="M114:N114"/>
    <mergeCell ref="T73:T75"/>
    <mergeCell ref="U73:U75"/>
    <mergeCell ref="V73:V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I73:J73"/>
    <mergeCell ref="K73:L73"/>
    <mergeCell ref="M73:N73"/>
    <mergeCell ref="O73:P73"/>
    <mergeCell ref="Q73:S73"/>
    <mergeCell ref="R74:S74"/>
    <mergeCell ref="G73:H73"/>
    <mergeCell ref="E3:E5"/>
    <mergeCell ref="F3:F5"/>
    <mergeCell ref="T3:T5"/>
    <mergeCell ref="U3:U5"/>
    <mergeCell ref="V3:V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118:D118"/>
    <mergeCell ref="B122:D122"/>
    <mergeCell ref="B126:D126"/>
    <mergeCell ref="B130:D130"/>
    <mergeCell ref="B134:D134"/>
    <mergeCell ref="B138:D138"/>
    <mergeCell ref="E114:E116"/>
    <mergeCell ref="F114:F116"/>
    <mergeCell ref="B94:D94"/>
    <mergeCell ref="C102:D102"/>
    <mergeCell ref="C106:D106"/>
    <mergeCell ref="C98:D98"/>
    <mergeCell ref="B77:D77"/>
    <mergeCell ref="B89:D89"/>
    <mergeCell ref="E73:E75"/>
    <mergeCell ref="F73:F75"/>
    <mergeCell ref="C43:D43"/>
    <mergeCell ref="B47:D47"/>
    <mergeCell ref="B48:D48"/>
    <mergeCell ref="B49:D49"/>
    <mergeCell ref="B51:D51"/>
    <mergeCell ref="B55:D55"/>
    <mergeCell ref="B59:D59"/>
    <mergeCell ref="B63:D63"/>
    <mergeCell ref="B81:D81"/>
    <mergeCell ref="B85:D85"/>
    <mergeCell ref="B67:D67"/>
    <mergeCell ref="A7:D7"/>
    <mergeCell ref="B11:D11"/>
    <mergeCell ref="C15:D15"/>
    <mergeCell ref="C19:D19"/>
    <mergeCell ref="C23:D23"/>
    <mergeCell ref="C27:D27"/>
    <mergeCell ref="C31:D31"/>
    <mergeCell ref="B35:D35"/>
    <mergeCell ref="C39:D39"/>
    <mergeCell ref="X2:Y2"/>
    <mergeCell ref="G3:H3"/>
    <mergeCell ref="I3:J3"/>
    <mergeCell ref="K3:L3"/>
    <mergeCell ref="M3:N3"/>
    <mergeCell ref="O3:P3"/>
    <mergeCell ref="Q3:S3"/>
    <mergeCell ref="X3:Y3"/>
    <mergeCell ref="R4:S4"/>
    <mergeCell ref="X4:Y4"/>
  </mergeCells>
  <phoneticPr fontId="1"/>
  <pageMargins left="0.39370078740157483" right="0.59055118110236227" top="0.59055118110236227" bottom="0.59055118110236227" header="0.19685039370078741" footer="0.39370078740157483"/>
  <pageSetup paperSize="9" scale="89" fitToHeight="0" pageOrder="overThenDown" orientation="portrait" r:id="rId1"/>
  <headerFooter scaleWithDoc="0" alignWithMargins="0">
    <oddHeader>&amp;C&amp;"ＭＳ 明朝,標準"&amp;8令和2年度 秋田県税務統計書</oddHeader>
    <oddFooter>&amp;C&amp;"ＭＳ 明朝,標準"&amp;9- &amp;P+4 -</oddFooter>
  </headerFooter>
  <rowBreaks count="2" manualBreakCount="2">
    <brk id="71" max="21" man="1"/>
    <brk id="142" min="2" max="2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円グラフ用データ</vt:lpstr>
      <vt:lpstr>県税決算額・税外収入決算額</vt:lpstr>
      <vt:lpstr>県税決算額・税外収入決算額!Print_Area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2023-01-05T02:34:43Z</cp:lastPrinted>
  <dcterms:created xsi:type="dcterms:W3CDTF">1997-07-22T06:46:51Z</dcterms:created>
  <dcterms:modified xsi:type="dcterms:W3CDTF">2023-02-20T01:32:56Z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2018-09-03T08:21:38Z</vt:filetime>
  </property>
</Properties>
</file>