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\\10.36.3.1\share\令和３年度\Ｄ_調査・管理班\04 統計\03 税務統計書\02 入力用\05 第5 徴税費等に関する調\"/>
    </mc:Choice>
  </mc:AlternateContent>
  <xr:revisionPtr revIDLastSave="0" documentId="13_ncr:1_{A9CB2550-FADB-4E16-8D25-E62C656B6C4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2" sheetId="3" r:id="rId1"/>
  </sheets>
  <definedNames>
    <definedName name="_xlnm.Print_Area" localSheetId="0">'R2'!$A$1:$W$47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3" l="1"/>
  <c r="X38" i="3"/>
  <c r="K38" i="3"/>
  <c r="I38" i="3"/>
  <c r="X34" i="3"/>
  <c r="O34" i="3"/>
  <c r="O38" i="3" s="1"/>
  <c r="M34" i="3"/>
  <c r="M38" i="3" s="1"/>
  <c r="K34" i="3"/>
  <c r="I34" i="3"/>
  <c r="G34" i="3"/>
  <c r="G38" i="3" s="1"/>
  <c r="Y32" i="3"/>
  <c r="P32" i="3"/>
  <c r="Y30" i="3"/>
  <c r="P30" i="3"/>
  <c r="O27" i="3"/>
  <c r="M27" i="3"/>
  <c r="M23" i="3" s="1"/>
  <c r="X23" i="3"/>
  <c r="O23" i="3"/>
  <c r="K23" i="3"/>
  <c r="J23" i="3"/>
  <c r="I23" i="3"/>
  <c r="G23" i="3"/>
  <c r="X16" i="3"/>
  <c r="X43" i="3" s="1"/>
  <c r="O16" i="3"/>
  <c r="O43" i="3" s="1"/>
  <c r="M16" i="3"/>
  <c r="K16" i="3"/>
  <c r="I16" i="3"/>
  <c r="I43" i="3" s="1"/>
  <c r="G16" i="3"/>
  <c r="X10" i="3"/>
  <c r="X8" i="3" s="1"/>
  <c r="O10" i="3"/>
  <c r="M10" i="3"/>
  <c r="I10" i="3"/>
  <c r="G10" i="3"/>
  <c r="G8" i="3" s="1"/>
  <c r="O8" i="3"/>
  <c r="O41" i="3" s="1"/>
  <c r="M8" i="3"/>
  <c r="M41" i="3" s="1"/>
  <c r="K8" i="3"/>
  <c r="I8" i="3"/>
  <c r="I41" i="3" s="1"/>
  <c r="I7" i="3"/>
  <c r="I40" i="3" s="1"/>
  <c r="M7" i="3" l="1"/>
  <c r="W23" i="3"/>
  <c r="H8" i="3"/>
  <c r="G41" i="3"/>
  <c r="G7" i="3"/>
  <c r="X7" i="3"/>
  <c r="X41" i="3"/>
  <c r="M43" i="3"/>
  <c r="G43" i="3"/>
  <c r="J7" i="3"/>
  <c r="O7" i="3"/>
  <c r="J8" i="3"/>
  <c r="N8" i="3"/>
  <c r="J15" i="3"/>
  <c r="W16" i="3"/>
  <c r="P23" i="3"/>
  <c r="K7" i="3"/>
  <c r="J16" i="3"/>
  <c r="J32" i="3"/>
  <c r="K43" i="3"/>
  <c r="X40" i="3" l="1"/>
  <c r="Y16" i="3"/>
  <c r="Y15" i="3"/>
  <c r="Y7" i="3"/>
  <c r="N15" i="3"/>
  <c r="M40" i="3"/>
  <c r="N32" i="3"/>
  <c r="L8" i="3"/>
  <c r="L7" i="3"/>
  <c r="L32" i="3"/>
  <c r="K40" i="3"/>
  <c r="L15" i="3"/>
  <c r="L23" i="3"/>
  <c r="Y23" i="3"/>
  <c r="N16" i="3"/>
  <c r="H15" i="3"/>
  <c r="H7" i="3"/>
  <c r="H32" i="3"/>
  <c r="G40" i="3"/>
  <c r="H23" i="3"/>
  <c r="N23" i="3"/>
  <c r="P8" i="3"/>
  <c r="W7" i="3"/>
  <c r="P15" i="3"/>
  <c r="W8" i="3"/>
  <c r="W32" i="3"/>
  <c r="P7" i="3"/>
  <c r="W15" i="3"/>
  <c r="O40" i="3"/>
  <c r="P16" i="3"/>
  <c r="Y8" i="3"/>
  <c r="L16" i="3"/>
  <c r="H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田口　剣</author>
  </authors>
  <commentList>
    <comment ref="K7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 xml:space="preserve">監査資料との違いは、
特徴者交付金の差によるもの。
監査資料は、237,536,300円となっているが、実際は、237,528,900円の支出。
（差額7,400円は藤原石油に対する交付予定額。交付決定通知送付後に、藤原石油を差し押さえたため7,400円は藤原石油に交付せず、県税口に公金振替している。）
</t>
        </r>
      </text>
    </comment>
    <comment ref="O7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監査資料
2款3項 徴税費と一致することを確認する。</t>
        </r>
      </text>
    </comment>
    <comment ref="M27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指導交付金も含める</t>
        </r>
      </text>
    </comment>
    <comment ref="O27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指導交付金も含める</t>
        </r>
      </text>
    </comment>
  </commentList>
</comments>
</file>

<file path=xl/sharedStrings.xml><?xml version="1.0" encoding="utf-8"?>
<sst xmlns="http://schemas.openxmlformats.org/spreadsheetml/2006/main" count="238" uniqueCount="70">
  <si>
    <t>注　「課税状況調」と異なる。</t>
    <rPh sb="0" eb="1">
      <t>チュウ</t>
    </rPh>
    <rPh sb="3" eb="5">
      <t>カゼイ</t>
    </rPh>
    <rPh sb="5" eb="7">
      <t>ジョウキョウ</t>
    </rPh>
    <rPh sb="7" eb="8">
      <t>シラ</t>
    </rPh>
    <rPh sb="10" eb="11">
      <t>コト</t>
    </rPh>
    <phoneticPr fontId="1"/>
  </si>
  <si>
    <t>比率</t>
    <rPh sb="0" eb="2">
      <t>ヒリツ</t>
    </rPh>
    <phoneticPr fontId="1"/>
  </si>
  <si>
    <t>金　額</t>
    <rPh sb="0" eb="1">
      <t>キン</t>
    </rPh>
    <rPh sb="2" eb="3">
      <t>ガク</t>
    </rPh>
    <phoneticPr fontId="1"/>
  </si>
  <si>
    <t>備品費</t>
    <rPh sb="0" eb="3">
      <t>ビヒンヒ</t>
    </rPh>
    <phoneticPr fontId="1"/>
  </si>
  <si>
    <t>諸手当</t>
    <rPh sb="0" eb="3">
      <t>ショテアテ</t>
    </rPh>
    <phoneticPr fontId="1"/>
  </si>
  <si>
    <t>時間外勤務手当</t>
    <rPh sb="0" eb="3">
      <t>ジカンガイ</t>
    </rPh>
    <rPh sb="3" eb="5">
      <t>キンム</t>
    </rPh>
    <rPh sb="5" eb="7">
      <t>テアテ</t>
    </rPh>
    <phoneticPr fontId="1"/>
  </si>
  <si>
    <t>業務集約</t>
    <rPh sb="0" eb="2">
      <t>ギョウム</t>
    </rPh>
    <rPh sb="2" eb="4">
      <t>シュウヤク</t>
    </rPh>
    <phoneticPr fontId="1"/>
  </si>
  <si>
    <t>特殊勤務手当</t>
    <rPh sb="0" eb="2">
      <t>トクシュ</t>
    </rPh>
    <rPh sb="2" eb="4">
      <t>キンム</t>
    </rPh>
    <rPh sb="4" eb="6">
      <t>テアテ</t>
    </rPh>
    <phoneticPr fontId="1"/>
  </si>
  <si>
    <t>需用費</t>
    <rPh sb="0" eb="3">
      <t>ジュヨウヒ</t>
    </rPh>
    <phoneticPr fontId="1"/>
  </si>
  <si>
    <t>その他の手当</t>
    <rPh sb="0" eb="3">
      <t>ソノタ</t>
    </rPh>
    <rPh sb="4" eb="6">
      <t>テアテ</t>
    </rPh>
    <phoneticPr fontId="1"/>
  </si>
  <si>
    <t>対策室臨時さん含む。</t>
    <rPh sb="0" eb="3">
      <t>タイサクシツ</t>
    </rPh>
    <rPh sb="3" eb="5">
      <t>リンジ</t>
    </rPh>
    <rPh sb="7" eb="8">
      <t>フク</t>
    </rPh>
    <phoneticPr fontId="1"/>
  </si>
  <si>
    <t>通信運搬費</t>
    <rPh sb="0" eb="2">
      <t>ツウシン</t>
    </rPh>
    <rPh sb="2" eb="5">
      <t>ウンパンヒ</t>
    </rPh>
    <phoneticPr fontId="1"/>
  </si>
  <si>
    <t>地方消費税徴収取扱費</t>
    <rPh sb="0" eb="5">
      <t>チ</t>
    </rPh>
    <rPh sb="5" eb="7">
      <t>チョウシュウ</t>
    </rPh>
    <rPh sb="7" eb="10">
      <t>トリアツカイヒ</t>
    </rPh>
    <phoneticPr fontId="1"/>
  </si>
  <si>
    <t>平成２９年度</t>
    <rPh sb="0" eb="2">
      <t>ヘイセイ</t>
    </rPh>
    <rPh sb="4" eb="6">
      <t>ネンド</t>
    </rPh>
    <phoneticPr fontId="1"/>
  </si>
  <si>
    <t>千円</t>
    <rPh sb="0" eb="2">
      <t>センエン</t>
    </rPh>
    <phoneticPr fontId="1"/>
  </si>
  <si>
    <t>税務総務</t>
    <rPh sb="0" eb="2">
      <t>ゼイム</t>
    </rPh>
    <rPh sb="2" eb="4">
      <t>ソウム</t>
    </rPh>
    <phoneticPr fontId="1"/>
  </si>
  <si>
    <t>納税貯蓄組合連合会補助金</t>
    <rPh sb="0" eb="2">
      <t>ノウゼイ</t>
    </rPh>
    <rPh sb="2" eb="4">
      <t>チョチク</t>
    </rPh>
    <rPh sb="4" eb="6">
      <t>クミアイ</t>
    </rPh>
    <rPh sb="6" eb="9">
      <t>レンゴウカイ</t>
    </rPh>
    <rPh sb="9" eb="12">
      <t>ホジョキン</t>
    </rPh>
    <phoneticPr fontId="1"/>
  </si>
  <si>
    <t>旅費（Ｂ）</t>
    <rPh sb="0" eb="2">
      <t>リョヒ</t>
    </rPh>
    <phoneticPr fontId="1"/>
  </si>
  <si>
    <t>特別徴収義務者交付金等</t>
    <rPh sb="0" eb="2">
      <t>トクベツ</t>
    </rPh>
    <rPh sb="2" eb="4">
      <t>チョウシュウ</t>
    </rPh>
    <rPh sb="4" eb="6">
      <t>ギム</t>
    </rPh>
    <rPh sb="6" eb="7">
      <t>シャ</t>
    </rPh>
    <rPh sb="7" eb="10">
      <t>コウフキン</t>
    </rPh>
    <rPh sb="10" eb="11">
      <t>トウ</t>
    </rPh>
    <phoneticPr fontId="1"/>
  </si>
  <si>
    <t>事務吏員数</t>
    <rPh sb="0" eb="2">
      <t>ジム</t>
    </rPh>
    <rPh sb="2" eb="4">
      <t>リイン</t>
    </rPh>
    <rPh sb="4" eb="5">
      <t>スウ</t>
    </rPh>
    <phoneticPr fontId="1"/>
  </si>
  <si>
    <t>その他の職員数</t>
    <rPh sb="0" eb="3">
      <t>ソノタ</t>
    </rPh>
    <rPh sb="4" eb="7">
      <t>ショクインスウ</t>
    </rPh>
    <phoneticPr fontId="1"/>
  </si>
  <si>
    <t>※「課税状況調」又は「監査資料」の数値を入力すること。</t>
    <rPh sb="2" eb="4">
      <t>カゼイ</t>
    </rPh>
    <rPh sb="4" eb="6">
      <t>ジョウキョウ</t>
    </rPh>
    <rPh sb="6" eb="7">
      <t>シラ</t>
    </rPh>
    <rPh sb="8" eb="9">
      <t>マタ</t>
    </rPh>
    <rPh sb="11" eb="13">
      <t>カンサ</t>
    </rPh>
    <rPh sb="13" eb="15">
      <t>シリョウ</t>
    </rPh>
    <rPh sb="17" eb="19">
      <t>スウチ</t>
    </rPh>
    <rPh sb="20" eb="22">
      <t>ニュウリョク</t>
    </rPh>
    <phoneticPr fontId="1"/>
  </si>
  <si>
    <t>人件費（含　旅　費）</t>
    <rPh sb="0" eb="3">
      <t>ジンケンヒ</t>
    </rPh>
    <rPh sb="4" eb="5">
      <t>フク</t>
    </rPh>
    <rPh sb="6" eb="9">
      <t>リョヒ</t>
    </rPh>
    <phoneticPr fontId="1"/>
  </si>
  <si>
    <t>％</t>
  </si>
  <si>
    <t>物件費（含徴収取扱費等）</t>
    <rPh sb="0" eb="2">
      <t>ブッケン</t>
    </rPh>
    <rPh sb="2" eb="3">
      <t>ヒ</t>
    </rPh>
    <rPh sb="4" eb="5">
      <t>フク</t>
    </rPh>
    <rPh sb="5" eb="7">
      <t>チョウシュウ</t>
    </rPh>
    <rPh sb="7" eb="9">
      <t>ト</t>
    </rPh>
    <rPh sb="9" eb="10">
      <t>ヒ</t>
    </rPh>
    <rPh sb="10" eb="11">
      <t>トウ</t>
    </rPh>
    <phoneticPr fontId="1"/>
  </si>
  <si>
    <t>共済費＋報酬＋賃金</t>
    <rPh sb="0" eb="3">
      <t>キョウサイヒ</t>
    </rPh>
    <rPh sb="4" eb="6">
      <t>ホウシュウ</t>
    </rPh>
    <rPh sb="7" eb="9">
      <t>チンギン</t>
    </rPh>
    <phoneticPr fontId="1"/>
  </si>
  <si>
    <t>番</t>
    <rPh sb="0" eb="1">
      <t>バン</t>
    </rPh>
    <phoneticPr fontId="1"/>
  </si>
  <si>
    <t>職員研修</t>
    <rPh sb="0" eb="2">
      <t>ショクイン</t>
    </rPh>
    <rPh sb="2" eb="4">
      <t>ケンシュウ</t>
    </rPh>
    <phoneticPr fontId="1"/>
  </si>
  <si>
    <t>号</t>
    <rPh sb="0" eb="1">
      <t>ゴウ</t>
    </rPh>
    <phoneticPr fontId="1"/>
  </si>
  <si>
    <t>④徴税職員数</t>
  </si>
  <si>
    <t>職員給</t>
    <rPh sb="0" eb="2">
      <t>ショクイン</t>
    </rPh>
    <rPh sb="2" eb="3">
      <t>キュウヨ</t>
    </rPh>
    <phoneticPr fontId="1"/>
  </si>
  <si>
    <t>②税収入（決算額）</t>
    <rPh sb="5" eb="8">
      <t>ケッサンガク</t>
    </rPh>
    <phoneticPr fontId="1"/>
  </si>
  <si>
    <t>納税奨励</t>
    <rPh sb="0" eb="2">
      <t>ノウゼイ</t>
    </rPh>
    <rPh sb="2" eb="4">
      <t>ショウレイ</t>
    </rPh>
    <phoneticPr fontId="1"/>
  </si>
  <si>
    <t>職員手当等</t>
    <rPh sb="0" eb="2">
      <t>ショクイン</t>
    </rPh>
    <rPh sb="2" eb="4">
      <t>テアテ</t>
    </rPh>
    <rPh sb="4" eb="5">
      <t>トウ</t>
    </rPh>
    <phoneticPr fontId="1"/>
  </si>
  <si>
    <t>人件費（Ａ）</t>
    <rPh sb="0" eb="3">
      <t>ジンケンヒ</t>
    </rPh>
    <phoneticPr fontId="1"/>
  </si>
  <si>
    <t>　　　2　「徴税職員数」の「その他の職員」とは、会計年度任用職員である。</t>
    <rPh sb="6" eb="8">
      <t>チョウゼイ</t>
    </rPh>
    <rPh sb="8" eb="10">
      <t>ショクイン</t>
    </rPh>
    <rPh sb="10" eb="11">
      <t>スウ</t>
    </rPh>
    <rPh sb="16" eb="17">
      <t>タ</t>
    </rPh>
    <rPh sb="18" eb="20">
      <t>ショクイン</t>
    </rPh>
    <rPh sb="24" eb="26">
      <t>カイケイ</t>
    </rPh>
    <rPh sb="26" eb="28">
      <t>ネンド</t>
    </rPh>
    <rPh sb="28" eb="30">
      <t>ニンヨウ</t>
    </rPh>
    <rPh sb="30" eb="32">
      <t>ショクイン</t>
    </rPh>
    <phoneticPr fontId="1"/>
  </si>
  <si>
    <t>その他の人件費</t>
    <rPh sb="0" eb="3">
      <t>ソノタ</t>
    </rPh>
    <rPh sb="4" eb="7">
      <t>ジンケンヒ</t>
    </rPh>
    <phoneticPr fontId="1"/>
  </si>
  <si>
    <t>※「その他の職員数」には、税務課、総合県税事務所、対策室の非常勤・臨時職員を含む。（「課税状況調」と異なる。）</t>
    <rPh sb="4" eb="5">
      <t>タ</t>
    </rPh>
    <rPh sb="6" eb="8">
      <t>ショクイン</t>
    </rPh>
    <rPh sb="8" eb="9">
      <t>スウ</t>
    </rPh>
    <rPh sb="13" eb="16">
      <t>ゼイムカ</t>
    </rPh>
    <rPh sb="17" eb="19">
      <t>ソウゴウ</t>
    </rPh>
    <rPh sb="19" eb="21">
      <t>ケンゼイ</t>
    </rPh>
    <rPh sb="21" eb="24">
      <t>ジムショ</t>
    </rPh>
    <rPh sb="25" eb="28">
      <t>タイサクシツ</t>
    </rPh>
    <rPh sb="29" eb="32">
      <t>ヒジョウキン</t>
    </rPh>
    <rPh sb="33" eb="35">
      <t>リンジ</t>
    </rPh>
    <rPh sb="35" eb="37">
      <t>ショクイン</t>
    </rPh>
    <rPh sb="38" eb="39">
      <t>フク</t>
    </rPh>
    <rPh sb="43" eb="45">
      <t>カゼイ</t>
    </rPh>
    <rPh sb="45" eb="47">
      <t>ジョウキョウ</t>
    </rPh>
    <rPh sb="47" eb="48">
      <t>シラ</t>
    </rPh>
    <rPh sb="50" eb="51">
      <t>コト</t>
    </rPh>
    <phoneticPr fontId="1"/>
  </si>
  <si>
    <t>1　 年度別徴税費</t>
    <rPh sb="3" eb="4">
      <t>トシ</t>
    </rPh>
    <rPh sb="4" eb="5">
      <t>ド</t>
    </rPh>
    <rPh sb="5" eb="6">
      <t>ベツ</t>
    </rPh>
    <rPh sb="6" eb="7">
      <t>シルシ</t>
    </rPh>
    <rPh sb="7" eb="8">
      <t>ゼイ</t>
    </rPh>
    <rPh sb="8" eb="9">
      <t>ヒ</t>
    </rPh>
    <phoneticPr fontId="1"/>
  </si>
  <si>
    <t>平成１９年度</t>
    <rPh sb="0" eb="1">
      <t>タイラ</t>
    </rPh>
    <rPh sb="1" eb="2">
      <t>シゲル</t>
    </rPh>
    <rPh sb="4" eb="6">
      <t>ネンド</t>
    </rPh>
    <phoneticPr fontId="1"/>
  </si>
  <si>
    <t>企画指導</t>
    <rPh sb="0" eb="2">
      <t>キカク</t>
    </rPh>
    <rPh sb="2" eb="4">
      <t>シドウ</t>
    </rPh>
    <phoneticPr fontId="1"/>
  </si>
  <si>
    <t>①徴税費（Ａ＋Ｂ＋Ｃ＋Ｄ）</t>
    <rPh sb="1" eb="4">
      <t>チョウゼイヒ</t>
    </rPh>
    <phoneticPr fontId="1"/>
  </si>
  <si>
    <t>※歳出は全て切り上げ処理、歳入はすべて切り下げ処理しているため、他の頁と端数が合わないことがある。</t>
    <rPh sb="1" eb="3">
      <t>サイシュツ</t>
    </rPh>
    <rPh sb="4" eb="5">
      <t>スベ</t>
    </rPh>
    <rPh sb="6" eb="7">
      <t>キ</t>
    </rPh>
    <rPh sb="8" eb="9">
      <t>ア</t>
    </rPh>
    <rPh sb="10" eb="12">
      <t>ショリ</t>
    </rPh>
    <rPh sb="13" eb="15">
      <t>サイニュウ</t>
    </rPh>
    <rPh sb="19" eb="20">
      <t>キ</t>
    </rPh>
    <rPh sb="21" eb="22">
      <t>サ</t>
    </rPh>
    <rPh sb="23" eb="25">
      <t>ショリ</t>
    </rPh>
    <rPh sb="32" eb="33">
      <t>タ</t>
    </rPh>
    <rPh sb="34" eb="35">
      <t>ページ</t>
    </rPh>
    <rPh sb="36" eb="38">
      <t>ハスウ</t>
    </rPh>
    <rPh sb="39" eb="40">
      <t>ア</t>
    </rPh>
    <phoneticPr fontId="1"/>
  </si>
  <si>
    <t>金額</t>
    <rPh sb="0" eb="1">
      <t>キン</t>
    </rPh>
    <rPh sb="1" eb="2">
      <t>ガク</t>
    </rPh>
    <phoneticPr fontId="1"/>
  </si>
  <si>
    <t>　注　1　「事務吏員数」は、派遣職員を除いた実人員数である。</t>
    <rPh sb="1" eb="2">
      <t>チュウ</t>
    </rPh>
    <rPh sb="6" eb="8">
      <t>ジム</t>
    </rPh>
    <rPh sb="8" eb="10">
      <t>リイン</t>
    </rPh>
    <rPh sb="10" eb="11">
      <t>スウ</t>
    </rPh>
    <rPh sb="14" eb="16">
      <t>ハケン</t>
    </rPh>
    <rPh sb="16" eb="18">
      <t>ショクイン</t>
    </rPh>
    <rPh sb="19" eb="20">
      <t>ノゾ</t>
    </rPh>
    <rPh sb="22" eb="23">
      <t>ジツ</t>
    </rPh>
    <rPh sb="23" eb="25">
      <t>ジンイン</t>
    </rPh>
    <rPh sb="25" eb="26">
      <t>スウ</t>
    </rPh>
    <phoneticPr fontId="1"/>
  </si>
  <si>
    <t>金額</t>
    <rPh sb="0" eb="2">
      <t>キンガク</t>
    </rPh>
    <phoneticPr fontId="1"/>
  </si>
  <si>
    <t>-</t>
  </si>
  <si>
    <t>徴収取扱</t>
    <rPh sb="0" eb="2">
      <t>チョウシュウ</t>
    </rPh>
    <rPh sb="2" eb="4">
      <t>トリアツカ</t>
    </rPh>
    <phoneticPr fontId="1"/>
  </si>
  <si>
    <t>執行運営</t>
    <rPh sb="0" eb="2">
      <t>シッコウ</t>
    </rPh>
    <rPh sb="2" eb="4">
      <t>ウンエイ</t>
    </rPh>
    <phoneticPr fontId="1"/>
  </si>
  <si>
    <t>その他</t>
    <rPh sb="2" eb="3">
      <t>ホカ</t>
    </rPh>
    <phoneticPr fontId="1"/>
  </si>
  <si>
    <t>（Ａ＋Ｂ）/④</t>
  </si>
  <si>
    <t>「課税状況調」その他－産廃税特徴者交付金</t>
    <rPh sb="1" eb="3">
      <t>カゼイ</t>
    </rPh>
    <rPh sb="3" eb="5">
      <t>ジョウキョウ</t>
    </rPh>
    <rPh sb="5" eb="6">
      <t>シラ</t>
    </rPh>
    <rPh sb="9" eb="10">
      <t>ホカ</t>
    </rPh>
    <rPh sb="11" eb="14">
      <t>サンパイゼイ</t>
    </rPh>
    <rPh sb="14" eb="16">
      <t>トクチョウ</t>
    </rPh>
    <rPh sb="16" eb="17">
      <t>モノ</t>
    </rPh>
    <rPh sb="17" eb="20">
      <t>コウフキン</t>
    </rPh>
    <phoneticPr fontId="1"/>
  </si>
  <si>
    <t>（Ｃ＋Ｄ）/④</t>
  </si>
  <si>
    <t>監査資料</t>
    <rPh sb="0" eb="2">
      <t>カンサ</t>
    </rPh>
    <rPh sb="2" eb="4">
      <t>シリョウ</t>
    </rPh>
    <phoneticPr fontId="1"/>
  </si>
  <si>
    <t>⑤徴税職員１人当りの税収入額　②/④</t>
  </si>
  <si>
    <t>給料</t>
    <rPh sb="0" eb="2">
      <t>キュウリョウ</t>
    </rPh>
    <phoneticPr fontId="1"/>
  </si>
  <si>
    <t>役務費</t>
    <rPh sb="0" eb="2">
      <t>エキム</t>
    </rPh>
    <rPh sb="2" eb="3">
      <t>ヒ</t>
    </rPh>
    <phoneticPr fontId="1"/>
  </si>
  <si>
    <t>個人県民税徴収取扱費</t>
    <rPh sb="0" eb="2">
      <t>コジン</t>
    </rPh>
    <rPh sb="2" eb="5">
      <t>ケンミンゼイ</t>
    </rPh>
    <rPh sb="5" eb="7">
      <t>チョウシュウ</t>
    </rPh>
    <rPh sb="7" eb="9">
      <t>トリアツカ</t>
    </rPh>
    <rPh sb="9" eb="10">
      <t>ヒ</t>
    </rPh>
    <phoneticPr fontId="1"/>
  </si>
  <si>
    <t>徴収取扱費等（Ｄ）</t>
    <rPh sb="0" eb="2">
      <t>チョウシュウ</t>
    </rPh>
    <rPh sb="2" eb="4">
      <t>トリアツカ</t>
    </rPh>
    <rPh sb="4" eb="5">
      <t>ヒ</t>
    </rPh>
    <rPh sb="5" eb="6">
      <t>トウ</t>
    </rPh>
    <phoneticPr fontId="1"/>
  </si>
  <si>
    <t>③税収入に対する徴税費の割合 ①/②</t>
  </si>
  <si>
    <t>⑥徴税職員１人当りの徴税費　①/④</t>
    <rPh sb="1" eb="3">
      <t>チョウゼイ</t>
    </rPh>
    <phoneticPr fontId="1"/>
  </si>
  <si>
    <t>平成２８年度</t>
    <rPh sb="0" eb="2">
      <t>ヘイセイ</t>
    </rPh>
    <rPh sb="4" eb="6">
      <t>ネンド</t>
    </rPh>
    <phoneticPr fontId="1"/>
  </si>
  <si>
    <t>平成３０年度</t>
    <rPh sb="0" eb="2">
      <t>ヘイセイ</t>
    </rPh>
    <rPh sb="4" eb="6">
      <t>ネンド</t>
    </rPh>
    <phoneticPr fontId="1"/>
  </si>
  <si>
    <t>令和２年度</t>
    <rPh sb="0" eb="2">
      <t>レイワ</t>
    </rPh>
    <rPh sb="3" eb="5">
      <t>ネンド</t>
    </rPh>
    <phoneticPr fontId="1"/>
  </si>
  <si>
    <t>令和元年度</t>
    <rPh sb="0" eb="2">
      <t>レイワ</t>
    </rPh>
    <rPh sb="2" eb="3">
      <t>ガン</t>
    </rPh>
    <rPh sb="3" eb="5">
      <t>ネンド</t>
    </rPh>
    <phoneticPr fontId="1"/>
  </si>
  <si>
    <t>注　財務会計で出力する予算科目別執行状況からは全て拾えないため、監査資料で確認する（2款3項2目1事業11節1付記が正しく拾えない）</t>
    <rPh sb="0" eb="1">
      <t>チュウ</t>
    </rPh>
    <rPh sb="2" eb="4">
      <t>ザイム</t>
    </rPh>
    <rPh sb="4" eb="6">
      <t>カイケイ</t>
    </rPh>
    <rPh sb="7" eb="9">
      <t>シュツリョク</t>
    </rPh>
    <rPh sb="11" eb="13">
      <t>ヨサン</t>
    </rPh>
    <rPh sb="13" eb="15">
      <t>カモク</t>
    </rPh>
    <rPh sb="15" eb="16">
      <t>ベツ</t>
    </rPh>
    <rPh sb="16" eb="18">
      <t>シッコウ</t>
    </rPh>
    <rPh sb="18" eb="20">
      <t>ジョウキョウ</t>
    </rPh>
    <rPh sb="23" eb="24">
      <t>スベ</t>
    </rPh>
    <rPh sb="25" eb="26">
      <t>ヒロ</t>
    </rPh>
    <rPh sb="32" eb="34">
      <t>カンサ</t>
    </rPh>
    <rPh sb="34" eb="36">
      <t>シリョウ</t>
    </rPh>
    <rPh sb="37" eb="39">
      <t>カクニン</t>
    </rPh>
    <rPh sb="43" eb="44">
      <t>カン</t>
    </rPh>
    <rPh sb="45" eb="46">
      <t>コウ</t>
    </rPh>
    <rPh sb="47" eb="48">
      <t>モク</t>
    </rPh>
    <rPh sb="49" eb="51">
      <t>ジギョウ</t>
    </rPh>
    <rPh sb="53" eb="54">
      <t>セツ</t>
    </rPh>
    <rPh sb="55" eb="57">
      <t>フキ</t>
    </rPh>
    <rPh sb="58" eb="59">
      <t>タダ</t>
    </rPh>
    <rPh sb="61" eb="62">
      <t>ヒロ</t>
    </rPh>
    <phoneticPr fontId="1"/>
  </si>
  <si>
    <t>委託料</t>
    <rPh sb="0" eb="3">
      <t>イタクリョウ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</si>
  <si>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1"/>
  </si>
  <si>
    <t>その他</t>
    <rPh sb="2" eb="3">
      <t>タ</t>
    </rPh>
    <phoneticPr fontId="1"/>
  </si>
  <si>
    <t>需用費等（Ｃ）</t>
    <rPh sb="0" eb="3">
      <t>ジュヨウヒ</t>
    </rPh>
    <rPh sb="3" eb="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</si>
</sst>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 "/>
    <numFmt numFmtId="177" formatCode="0.0_ "/>
    <numFmt numFmtId="178" formatCode="0.0_ ;[Red]\-0.0\ "/>
    <numFmt numFmtId="179" formatCode="#,##0.0;&quot;△&quot;\ #,##0.0;&quot;-&quot;"/>
    <numFmt numFmtId="180" formatCode="#,##0;&quot;△&quot;\ #,##0;&quot;-&quot;"/>
  </numFmts>
  <fonts count="12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明朝"/>
      <family val="1"/>
    </font>
    <font>
      <sz val="11"/>
      <name val="ＭＳ 明朝"/>
      <family val="1"/>
    </font>
    <font>
      <sz val="16"/>
      <name val="ＭＳ 明朝"/>
      <family val="1"/>
    </font>
    <font>
      <sz val="16"/>
      <name val="ＭＳ Ｐ明朝"/>
      <family val="1"/>
    </font>
    <font>
      <sz val="9"/>
      <name val="ＭＳ 明朝"/>
      <family val="1"/>
    </font>
    <font>
      <sz val="9"/>
      <name val="ＭＳ Ｐゴシック"/>
      <family val="3"/>
    </font>
    <font>
      <sz val="9"/>
      <name val="ＭＳ Ｐ明朝"/>
      <family val="1"/>
    </font>
    <font>
      <sz val="11"/>
      <name val="ＭＳ Ｐゴシック"/>
      <family val="3"/>
    </font>
    <font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Border="1" applyAlignment="1">
      <alignment horizontal="right" vertical="center"/>
    </xf>
    <xf numFmtId="0" fontId="6" fillId="0" borderId="4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right" vertical="center"/>
    </xf>
    <xf numFmtId="176" fontId="7" fillId="0" borderId="7" xfId="1" applyNumberFormat="1" applyFont="1" applyBorder="1" applyAlignment="1">
      <alignment horizontal="right" vertical="center"/>
    </xf>
    <xf numFmtId="176" fontId="8" fillId="0" borderId="7" xfId="1" applyNumberFormat="1" applyFont="1" applyBorder="1" applyAlignment="1">
      <alignment horizontal="right" vertical="center"/>
    </xf>
    <xf numFmtId="41" fontId="8" fillId="0" borderId="7" xfId="1" applyNumberFormat="1" applyFont="1" applyBorder="1" applyAlignment="1">
      <alignment horizontal="right" vertical="center"/>
    </xf>
    <xf numFmtId="176" fontId="8" fillId="0" borderId="6" xfId="1" applyNumberFormat="1" applyFont="1" applyBorder="1" applyAlignment="1">
      <alignment horizontal="right" vertical="center"/>
    </xf>
    <xf numFmtId="177" fontId="7" fillId="0" borderId="7" xfId="1" applyNumberFormat="1" applyFont="1" applyBorder="1" applyAlignment="1">
      <alignment horizontal="right" vertical="center"/>
    </xf>
    <xf numFmtId="177" fontId="8" fillId="0" borderId="7" xfId="1" applyNumberFormat="1" applyFont="1" applyBorder="1" applyAlignment="1">
      <alignment horizontal="right" vertical="center"/>
    </xf>
    <xf numFmtId="177" fontId="8" fillId="0" borderId="7" xfId="1" applyNumberFormat="1" applyFont="1" applyBorder="1" applyAlignment="1">
      <alignment horizontal="right" vertical="center" shrinkToFit="1"/>
    </xf>
    <xf numFmtId="178" fontId="7" fillId="0" borderId="7" xfId="1" applyNumberFormat="1" applyFont="1" applyBorder="1" applyAlignment="1">
      <alignment horizontal="right" vertical="center"/>
    </xf>
    <xf numFmtId="177" fontId="8" fillId="0" borderId="6" xfId="1" applyNumberFormat="1" applyFont="1" applyBorder="1" applyAlignment="1">
      <alignment horizontal="right" vertical="center"/>
    </xf>
    <xf numFmtId="176" fontId="8" fillId="0" borderId="7" xfId="1" applyNumberFormat="1" applyFont="1" applyBorder="1" applyAlignment="1" applyProtection="1">
      <alignment vertical="center"/>
      <protection locked="0"/>
    </xf>
    <xf numFmtId="0" fontId="6" fillId="0" borderId="10" xfId="0" applyFont="1" applyBorder="1" applyAlignment="1">
      <alignment horizontal="center" vertical="center"/>
    </xf>
    <xf numFmtId="177" fontId="7" fillId="0" borderId="7" xfId="1" applyNumberFormat="1" applyFont="1" applyBorder="1" applyAlignment="1">
      <alignment horizontal="right" vertical="center" shrinkToFit="1"/>
    </xf>
    <xf numFmtId="0" fontId="6" fillId="2" borderId="6" xfId="0" applyFont="1" applyFill="1" applyBorder="1" applyAlignment="1">
      <alignment horizontal="center" vertical="center"/>
    </xf>
    <xf numFmtId="0" fontId="7" fillId="2" borderId="7" xfId="1" applyNumberFormat="1" applyFont="1" applyFill="1" applyBorder="1" applyAlignment="1">
      <alignment vertical="center"/>
    </xf>
    <xf numFmtId="0" fontId="7" fillId="2" borderId="0" xfId="0" applyNumberFormat="1" applyFont="1" applyFill="1" applyBorder="1" applyAlignment="1">
      <alignment horizontal="right" vertical="center"/>
    </xf>
    <xf numFmtId="0" fontId="8" fillId="0" borderId="7" xfId="1" applyNumberFormat="1" applyFont="1" applyBorder="1" applyAlignment="1" applyProtection="1">
      <alignment vertical="center"/>
      <protection locked="0"/>
    </xf>
    <xf numFmtId="0" fontId="8" fillId="2" borderId="7" xfId="1" applyNumberFormat="1" applyFont="1" applyFill="1" applyBorder="1" applyAlignment="1" applyProtection="1">
      <alignment vertical="center"/>
      <protection locked="0"/>
    </xf>
    <xf numFmtId="0" fontId="7" fillId="2" borderId="7" xfId="1" applyNumberFormat="1" applyFont="1" applyFill="1" applyBorder="1" applyAlignment="1" applyProtection="1">
      <alignment vertical="center"/>
      <protection locked="0"/>
    </xf>
    <xf numFmtId="0" fontId="7" fillId="0" borderId="7" xfId="1" applyNumberFormat="1" applyFont="1" applyBorder="1" applyAlignment="1">
      <alignment vertical="center"/>
    </xf>
    <xf numFmtId="0" fontId="8" fillId="0" borderId="7" xfId="0" applyNumberFormat="1" applyFont="1" applyBorder="1" applyAlignment="1">
      <alignment vertical="center"/>
    </xf>
    <xf numFmtId="0" fontId="7" fillId="0" borderId="7" xfId="1" applyNumberFormat="1" applyFont="1" applyBorder="1" applyAlignment="1">
      <alignment horizontal="right" vertical="center"/>
    </xf>
    <xf numFmtId="0" fontId="7" fillId="0" borderId="7" xfId="1" applyNumberFormat="1" applyFont="1" applyBorder="1" applyAlignment="1" applyProtection="1">
      <alignment vertical="center"/>
      <protection locked="0"/>
    </xf>
    <xf numFmtId="177" fontId="8" fillId="0" borderId="6" xfId="1" applyNumberFormat="1" applyFont="1" applyBorder="1" applyAlignment="1">
      <alignment horizontal="right" vertical="center" shrinkToFit="1"/>
    </xf>
    <xf numFmtId="179" fontId="8" fillId="0" borderId="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80" fontId="7" fillId="0" borderId="7" xfId="1" applyNumberFormat="1" applyFont="1" applyBorder="1" applyAlignment="1">
      <alignment vertical="center"/>
    </xf>
    <xf numFmtId="180" fontId="8" fillId="0" borderId="7" xfId="1" applyNumberFormat="1" applyFont="1" applyBorder="1" applyAlignment="1" applyProtection="1">
      <alignment vertical="center"/>
      <protection locked="0"/>
    </xf>
    <xf numFmtId="180" fontId="7" fillId="0" borderId="7" xfId="1" applyNumberFormat="1" applyFont="1" applyBorder="1" applyAlignment="1" applyProtection="1">
      <alignment vertical="center"/>
      <protection locked="0"/>
    </xf>
    <xf numFmtId="180" fontId="8" fillId="0" borderId="7" xfId="0" applyNumberFormat="1" applyFont="1" applyBorder="1" applyAlignment="1">
      <alignment vertical="center"/>
    </xf>
    <xf numFmtId="180" fontId="8" fillId="0" borderId="6" xfId="1" applyNumberFormat="1" applyFont="1" applyBorder="1" applyAlignment="1">
      <alignment vertical="center"/>
    </xf>
    <xf numFmtId="180" fontId="8" fillId="0" borderId="0" xfId="1" applyNumberFormat="1" applyFont="1" applyBorder="1" applyAlignment="1">
      <alignment vertical="center"/>
    </xf>
    <xf numFmtId="179" fontId="7" fillId="0" borderId="7" xfId="1" applyNumberFormat="1" applyFont="1" applyBorder="1" applyAlignment="1">
      <alignment horizontal="right" vertical="center"/>
    </xf>
    <xf numFmtId="179" fontId="8" fillId="0" borderId="7" xfId="1" applyNumberFormat="1" applyFont="1" applyBorder="1" applyAlignment="1">
      <alignment horizontal="right" vertical="center"/>
    </xf>
    <xf numFmtId="179" fontId="8" fillId="0" borderId="6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0" fontId="6" fillId="0" borderId="8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11" fillId="0" borderId="7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1"/>
  <sheetViews>
    <sheetView tabSelected="1" view="pageBreakPreview" topLeftCell="A6" zoomScaleSheetLayoutView="100" workbookViewId="0">
      <selection activeCell="F23" sqref="F23"/>
    </sheetView>
  </sheetViews>
  <sheetFormatPr defaultRowHeight="13.5" outlineLevelCol="1"/>
  <cols>
    <col min="1" max="3" width="1.625" style="1" customWidth="1"/>
    <col min="4" max="4" width="21.25" style="1" customWidth="1"/>
    <col min="5" max="5" width="0.625" style="1" customWidth="1"/>
    <col min="6" max="6" width="3.125" style="2" customWidth="1"/>
    <col min="7" max="7" width="8.625" style="2" customWidth="1"/>
    <col min="8" max="8" width="5.125" style="2" customWidth="1"/>
    <col min="9" max="9" width="8.625" style="2" customWidth="1"/>
    <col min="10" max="10" width="5.125" style="2" customWidth="1"/>
    <col min="11" max="11" width="8.625" style="2" customWidth="1"/>
    <col min="12" max="12" width="5.125" style="2" customWidth="1"/>
    <col min="13" max="13" width="8.625" style="2" customWidth="1"/>
    <col min="14" max="14" width="5.125" style="2" customWidth="1"/>
    <col min="15" max="15" width="8.625" style="2" customWidth="1"/>
    <col min="16" max="22" width="7.75" style="2" hidden="1" customWidth="1" outlineLevel="1"/>
    <col min="23" max="23" width="5.125" style="2" customWidth="1" collapsed="1"/>
    <col min="24" max="24" width="7.75" style="3" customWidth="1"/>
    <col min="25" max="25" width="5" style="3" customWidth="1"/>
    <col min="26" max="26" width="8.25" style="3" bestFit="1" customWidth="1"/>
    <col min="27" max="27" width="5" style="3" customWidth="1"/>
    <col min="28" max="28" width="3.5" style="3" customWidth="1"/>
    <col min="29" max="29" width="9" style="3" customWidth="1"/>
    <col min="30" max="16384" width="9" style="3"/>
  </cols>
  <sheetData>
    <row r="1" spans="1:27" s="4" customFormat="1" ht="19.5" customHeight="1">
      <c r="A1" s="6" t="s">
        <v>38</v>
      </c>
      <c r="B1" s="6"/>
      <c r="C1" s="6"/>
      <c r="D1" s="6"/>
      <c r="E1" s="20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6"/>
      <c r="Y1" s="6"/>
      <c r="AA1" s="20"/>
    </row>
    <row r="2" spans="1:27" s="4" customFormat="1" ht="19.5" customHeight="1">
      <c r="A2" s="6"/>
      <c r="B2" s="6"/>
      <c r="C2" s="6"/>
      <c r="D2" s="6"/>
      <c r="E2" s="20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6"/>
      <c r="Y2" s="6"/>
      <c r="AA2" s="20"/>
    </row>
    <row r="3" spans="1:27" ht="19.5" customHeight="1">
      <c r="A3" s="7"/>
      <c r="B3" s="7"/>
      <c r="C3" s="7"/>
      <c r="D3" s="7"/>
      <c r="E3" s="7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18"/>
      <c r="X3" s="55"/>
      <c r="Z3" s="55"/>
      <c r="AA3" s="18" t="s">
        <v>53</v>
      </c>
    </row>
    <row r="4" spans="1:27" s="1" customFormat="1" ht="19.5" customHeight="1">
      <c r="A4" s="8"/>
      <c r="B4" s="13"/>
      <c r="C4" s="13"/>
      <c r="D4" s="13"/>
      <c r="E4" s="13"/>
      <c r="F4" s="24" t="s">
        <v>26</v>
      </c>
      <c r="G4" s="66" t="s">
        <v>61</v>
      </c>
      <c r="H4" s="67"/>
      <c r="I4" s="66" t="s">
        <v>13</v>
      </c>
      <c r="J4" s="67"/>
      <c r="K4" s="66" t="s">
        <v>62</v>
      </c>
      <c r="L4" s="67"/>
      <c r="M4" s="66" t="s">
        <v>64</v>
      </c>
      <c r="N4" s="67"/>
      <c r="O4" s="68" t="s">
        <v>63</v>
      </c>
      <c r="P4" s="68"/>
      <c r="Q4" s="68"/>
      <c r="R4" s="68"/>
      <c r="S4" s="68"/>
      <c r="T4" s="68"/>
      <c r="U4" s="68"/>
      <c r="V4" s="68"/>
      <c r="W4" s="68"/>
      <c r="X4" s="66" t="s">
        <v>39</v>
      </c>
      <c r="Y4" s="67"/>
    </row>
    <row r="5" spans="1:27" s="1" customFormat="1" ht="19.5" customHeight="1">
      <c r="A5" s="9"/>
      <c r="B5" s="14"/>
      <c r="C5" s="14"/>
      <c r="D5" s="14"/>
      <c r="E5" s="14"/>
      <c r="F5" s="25" t="s">
        <v>28</v>
      </c>
      <c r="G5" s="25" t="s">
        <v>45</v>
      </c>
      <c r="H5" s="25" t="s">
        <v>1</v>
      </c>
      <c r="I5" s="25" t="s">
        <v>45</v>
      </c>
      <c r="J5" s="25" t="s">
        <v>1</v>
      </c>
      <c r="K5" s="25" t="s">
        <v>45</v>
      </c>
      <c r="L5" s="25" t="s">
        <v>1</v>
      </c>
      <c r="M5" s="41" t="s">
        <v>43</v>
      </c>
      <c r="N5" s="25" t="s">
        <v>1</v>
      </c>
      <c r="O5" s="41" t="s">
        <v>43</v>
      </c>
      <c r="P5" s="43" t="s">
        <v>15</v>
      </c>
      <c r="Q5" s="43" t="s">
        <v>40</v>
      </c>
      <c r="R5" s="43" t="s">
        <v>47</v>
      </c>
      <c r="S5" s="43" t="s">
        <v>27</v>
      </c>
      <c r="T5" s="43" t="s">
        <v>32</v>
      </c>
      <c r="U5" s="43" t="s">
        <v>48</v>
      </c>
      <c r="V5" s="43" t="s">
        <v>6</v>
      </c>
      <c r="W5" s="25" t="s">
        <v>1</v>
      </c>
      <c r="X5" s="41" t="s">
        <v>2</v>
      </c>
      <c r="Y5" s="25" t="s">
        <v>1</v>
      </c>
    </row>
    <row r="6" spans="1:27" s="1" customFormat="1" ht="19.5" customHeight="1">
      <c r="A6" s="10"/>
      <c r="B6" s="15"/>
      <c r="C6" s="15"/>
      <c r="D6" s="15"/>
      <c r="E6" s="15"/>
      <c r="F6" s="26"/>
      <c r="G6" s="30" t="s">
        <v>14</v>
      </c>
      <c r="H6" s="30" t="s">
        <v>23</v>
      </c>
      <c r="I6" s="30" t="s">
        <v>14</v>
      </c>
      <c r="J6" s="30" t="s">
        <v>23</v>
      </c>
      <c r="K6" s="30" t="s">
        <v>14</v>
      </c>
      <c r="L6" s="30" t="s">
        <v>23</v>
      </c>
      <c r="M6" s="30" t="s">
        <v>14</v>
      </c>
      <c r="N6" s="30" t="s">
        <v>23</v>
      </c>
      <c r="O6" s="30" t="s">
        <v>14</v>
      </c>
      <c r="P6" s="30"/>
      <c r="Q6" s="30"/>
      <c r="R6" s="30"/>
      <c r="S6" s="30"/>
      <c r="T6" s="30"/>
      <c r="U6" s="30"/>
      <c r="V6" s="30"/>
      <c r="W6" s="30" t="s">
        <v>23</v>
      </c>
      <c r="X6" s="30" t="s">
        <v>14</v>
      </c>
      <c r="Y6" s="30" t="s">
        <v>23</v>
      </c>
    </row>
    <row r="7" spans="1:27" s="5" customFormat="1" ht="19.5" customHeight="1">
      <c r="A7" s="69" t="s">
        <v>41</v>
      </c>
      <c r="B7" s="70"/>
      <c r="C7" s="70"/>
      <c r="D7" s="70"/>
      <c r="E7" s="21"/>
      <c r="F7" s="27">
        <v>1</v>
      </c>
      <c r="G7" s="31">
        <f>SUM(G8,G15,G16,G23)</f>
        <v>3259345</v>
      </c>
      <c r="H7" s="35">
        <f>G7/G$7*100</f>
        <v>100</v>
      </c>
      <c r="I7" s="31">
        <f>SUM(I8,I15,I16,I23)</f>
        <v>3157303</v>
      </c>
      <c r="J7" s="35">
        <f>I7/I$7*100</f>
        <v>100</v>
      </c>
      <c r="K7" s="31">
        <f>SUM(K8,K15,K16,K23)</f>
        <v>3042396</v>
      </c>
      <c r="L7" s="35">
        <f>K7/K$7*100</f>
        <v>100</v>
      </c>
      <c r="M7" s="31">
        <f>SUM(M8,M15,M16,M23)</f>
        <v>3144725</v>
      </c>
      <c r="N7" s="42">
        <v>100</v>
      </c>
      <c r="O7" s="31">
        <f>SUM(O8,O15,O16,O23)</f>
        <v>3073855</v>
      </c>
      <c r="P7" s="35">
        <f>O7/O$7*100</f>
        <v>100</v>
      </c>
      <c r="Q7" s="44"/>
      <c r="R7" s="44"/>
      <c r="S7" s="44"/>
      <c r="T7" s="44"/>
      <c r="U7" s="44"/>
      <c r="V7" s="44"/>
      <c r="W7" s="42">
        <f>O7/O$7*100</f>
        <v>100</v>
      </c>
      <c r="X7" s="56">
        <f>SUM(X8,X15,X16,X23)</f>
        <v>3322475</v>
      </c>
      <c r="Y7" s="62">
        <f>X7/X$7*100</f>
        <v>100</v>
      </c>
    </row>
    <row r="8" spans="1:27" s="5" customFormat="1" ht="19.5" customHeight="1">
      <c r="A8" s="11"/>
      <c r="B8" s="70" t="s">
        <v>34</v>
      </c>
      <c r="C8" s="70"/>
      <c r="D8" s="70"/>
      <c r="E8" s="21"/>
      <c r="F8" s="27">
        <v>2</v>
      </c>
      <c r="G8" s="31">
        <f>SUM(G9,G10,G14)</f>
        <v>930344</v>
      </c>
      <c r="H8" s="35">
        <f>G8/G$7*100</f>
        <v>28.543894555501183</v>
      </c>
      <c r="I8" s="31">
        <f>SUM(I9,I10,I14)</f>
        <v>916194</v>
      </c>
      <c r="J8" s="35">
        <f>I8/I$7*100</f>
        <v>29.018247535950781</v>
      </c>
      <c r="K8" s="31">
        <f>SUM(K9,K10,K14)</f>
        <v>882413</v>
      </c>
      <c r="L8" s="35">
        <f>K8/K$7*100</f>
        <v>29.003883781072549</v>
      </c>
      <c r="M8" s="31">
        <f>SUM(M9,M10,M14)</f>
        <v>898651</v>
      </c>
      <c r="N8" s="42">
        <f>M8/M$7*100</f>
        <v>28.576457400885609</v>
      </c>
      <c r="O8" s="31">
        <f>SUM(O9,O10,O14)</f>
        <v>879648</v>
      </c>
      <c r="P8" s="35">
        <f>O8/O$7*100</f>
        <v>28.61709482067306</v>
      </c>
      <c r="Q8" s="44"/>
      <c r="R8" s="49"/>
      <c r="S8" s="49"/>
      <c r="T8" s="49"/>
      <c r="U8" s="44"/>
      <c r="V8" s="44"/>
      <c r="W8" s="42">
        <f>O8/O$7*100</f>
        <v>28.61709482067306</v>
      </c>
      <c r="X8" s="56">
        <f>SUM(X9,X10,X14)</f>
        <v>1028226</v>
      </c>
      <c r="Y8" s="62">
        <f>X8/X$7*100</f>
        <v>30.94759178022408</v>
      </c>
    </row>
    <row r="9" spans="1:27" ht="19.5" customHeight="1">
      <c r="A9" s="10"/>
      <c r="B9" s="15"/>
      <c r="C9" s="71" t="s">
        <v>30</v>
      </c>
      <c r="D9" s="71"/>
      <c r="E9" s="15"/>
      <c r="F9" s="26">
        <v>3</v>
      </c>
      <c r="G9" s="32">
        <v>471673</v>
      </c>
      <c r="H9" s="36" t="s">
        <v>46</v>
      </c>
      <c r="I9" s="40">
        <v>463498</v>
      </c>
      <c r="J9" s="36" t="s">
        <v>46</v>
      </c>
      <c r="K9" s="40">
        <v>449940</v>
      </c>
      <c r="L9" s="36" t="s">
        <v>46</v>
      </c>
      <c r="M9" s="40">
        <v>458026</v>
      </c>
      <c r="N9" s="37" t="s">
        <v>46</v>
      </c>
      <c r="O9" s="40">
        <v>451886</v>
      </c>
      <c r="P9" s="36" t="s">
        <v>46</v>
      </c>
      <c r="Q9" s="45"/>
      <c r="R9" s="46"/>
      <c r="S9" s="46"/>
      <c r="T9" s="46"/>
      <c r="U9" s="47"/>
      <c r="V9" s="47"/>
      <c r="W9" s="37" t="s">
        <v>46</v>
      </c>
      <c r="X9" s="57">
        <v>518453</v>
      </c>
      <c r="Y9" s="63">
        <v>0</v>
      </c>
      <c r="AA9" s="3" t="s">
        <v>55</v>
      </c>
    </row>
    <row r="10" spans="1:27" ht="19.5" customHeight="1">
      <c r="A10" s="10"/>
      <c r="B10" s="15"/>
      <c r="C10" s="71" t="s">
        <v>4</v>
      </c>
      <c r="D10" s="71"/>
      <c r="E10" s="15"/>
      <c r="F10" s="26">
        <v>4</v>
      </c>
      <c r="G10" s="32">
        <f>SUM(G11:G13)</f>
        <v>269990</v>
      </c>
      <c r="H10" s="36" t="s">
        <v>46</v>
      </c>
      <c r="I10" s="32">
        <f>SUM(I11:I13)</f>
        <v>264988</v>
      </c>
      <c r="J10" s="36" t="s">
        <v>46</v>
      </c>
      <c r="K10" s="32">
        <v>252445</v>
      </c>
      <c r="L10" s="36" t="s">
        <v>46</v>
      </c>
      <c r="M10" s="32">
        <f>SUM(M11:M13)</f>
        <v>261315</v>
      </c>
      <c r="N10" s="37" t="s">
        <v>46</v>
      </c>
      <c r="O10" s="32">
        <f>SUM(O11:O13)</f>
        <v>254328</v>
      </c>
      <c r="P10" s="36" t="s">
        <v>46</v>
      </c>
      <c r="Q10" s="46"/>
      <c r="R10" s="46"/>
      <c r="S10" s="46"/>
      <c r="T10" s="46"/>
      <c r="U10" s="46"/>
      <c r="V10" s="46"/>
      <c r="W10" s="37" t="s">
        <v>46</v>
      </c>
      <c r="X10" s="57">
        <f>SUM(X11:X13)</f>
        <v>319029</v>
      </c>
      <c r="Y10" s="63">
        <v>0</v>
      </c>
      <c r="AA10" s="3" t="s">
        <v>33</v>
      </c>
    </row>
    <row r="11" spans="1:27" ht="19.5" customHeight="1">
      <c r="A11" s="10"/>
      <c r="B11" s="15"/>
      <c r="C11" s="16"/>
      <c r="D11" s="16" t="s">
        <v>5</v>
      </c>
      <c r="E11" s="15"/>
      <c r="F11" s="26">
        <v>5</v>
      </c>
      <c r="G11" s="32">
        <v>27710</v>
      </c>
      <c r="H11" s="36" t="s">
        <v>46</v>
      </c>
      <c r="I11" s="32">
        <v>26009</v>
      </c>
      <c r="J11" s="36" t="s">
        <v>46</v>
      </c>
      <c r="K11" s="32">
        <v>20888</v>
      </c>
      <c r="L11" s="36" t="s">
        <v>46</v>
      </c>
      <c r="M11" s="32">
        <v>21212</v>
      </c>
      <c r="N11" s="37" t="s">
        <v>46</v>
      </c>
      <c r="O11" s="32">
        <v>17890</v>
      </c>
      <c r="P11" s="36" t="s">
        <v>46</v>
      </c>
      <c r="Q11" s="23"/>
      <c r="R11" s="46"/>
      <c r="S11" s="46"/>
      <c r="T11" s="46"/>
      <c r="U11" s="46"/>
      <c r="V11" s="46"/>
      <c r="W11" s="37" t="s">
        <v>46</v>
      </c>
      <c r="X11" s="57">
        <v>21684</v>
      </c>
      <c r="Y11" s="63">
        <v>0</v>
      </c>
    </row>
    <row r="12" spans="1:27" ht="19.5" customHeight="1">
      <c r="A12" s="10"/>
      <c r="B12" s="15"/>
      <c r="C12" s="16"/>
      <c r="D12" s="16" t="s">
        <v>7</v>
      </c>
      <c r="E12" s="15"/>
      <c r="F12" s="26">
        <v>6</v>
      </c>
      <c r="G12" s="32">
        <v>1670</v>
      </c>
      <c r="H12" s="36" t="s">
        <v>46</v>
      </c>
      <c r="I12" s="32">
        <v>1568</v>
      </c>
      <c r="J12" s="36" t="s">
        <v>46</v>
      </c>
      <c r="K12" s="32">
        <v>1939</v>
      </c>
      <c r="L12" s="36" t="s">
        <v>46</v>
      </c>
      <c r="M12" s="32">
        <v>1734</v>
      </c>
      <c r="N12" s="37" t="s">
        <v>46</v>
      </c>
      <c r="O12" s="32">
        <v>1385</v>
      </c>
      <c r="P12" s="36" t="s">
        <v>46</v>
      </c>
      <c r="Q12" s="23"/>
      <c r="R12" s="46"/>
      <c r="S12" s="46"/>
      <c r="T12" s="46"/>
      <c r="U12" s="46"/>
      <c r="V12" s="46"/>
      <c r="W12" s="37" t="s">
        <v>46</v>
      </c>
      <c r="X12" s="57">
        <v>3655</v>
      </c>
      <c r="Y12" s="63">
        <v>0</v>
      </c>
    </row>
    <row r="13" spans="1:27" ht="19.5" customHeight="1">
      <c r="A13" s="10"/>
      <c r="B13" s="15"/>
      <c r="C13" s="16"/>
      <c r="D13" s="16" t="s">
        <v>9</v>
      </c>
      <c r="E13" s="15"/>
      <c r="F13" s="26">
        <v>7</v>
      </c>
      <c r="G13" s="32">
        <v>240610</v>
      </c>
      <c r="H13" s="36" t="s">
        <v>46</v>
      </c>
      <c r="I13" s="32">
        <v>237411</v>
      </c>
      <c r="J13" s="36" t="s">
        <v>46</v>
      </c>
      <c r="K13" s="32">
        <v>229618</v>
      </c>
      <c r="L13" s="36" t="s">
        <v>46</v>
      </c>
      <c r="M13" s="32">
        <v>238369</v>
      </c>
      <c r="N13" s="37" t="s">
        <v>46</v>
      </c>
      <c r="O13" s="32">
        <v>235053</v>
      </c>
      <c r="P13" s="36" t="s">
        <v>46</v>
      </c>
      <c r="Q13" s="23"/>
      <c r="R13" s="46"/>
      <c r="S13" s="46"/>
      <c r="T13" s="46"/>
      <c r="U13" s="46"/>
      <c r="V13" s="46"/>
      <c r="W13" s="37" t="s">
        <v>46</v>
      </c>
      <c r="X13" s="57">
        <v>293690</v>
      </c>
      <c r="Y13" s="63">
        <v>0</v>
      </c>
    </row>
    <row r="14" spans="1:27" ht="19.5" customHeight="1">
      <c r="A14" s="10"/>
      <c r="B14" s="15"/>
      <c r="C14" s="71" t="s">
        <v>36</v>
      </c>
      <c r="D14" s="71"/>
      <c r="E14" s="15"/>
      <c r="F14" s="26">
        <v>8</v>
      </c>
      <c r="G14" s="32">
        <v>188681</v>
      </c>
      <c r="H14" s="36" t="s">
        <v>46</v>
      </c>
      <c r="I14" s="32">
        <v>187708</v>
      </c>
      <c r="J14" s="36" t="s">
        <v>46</v>
      </c>
      <c r="K14" s="32">
        <v>180028</v>
      </c>
      <c r="L14" s="36" t="s">
        <v>46</v>
      </c>
      <c r="M14" s="32">
        <v>179310</v>
      </c>
      <c r="N14" s="37" t="s">
        <v>46</v>
      </c>
      <c r="O14" s="32">
        <v>173434</v>
      </c>
      <c r="P14" s="36" t="s">
        <v>46</v>
      </c>
      <c r="Q14" s="47"/>
      <c r="R14" s="46"/>
      <c r="S14" s="46"/>
      <c r="T14" s="46"/>
      <c r="U14" s="47"/>
      <c r="V14" s="47"/>
      <c r="W14" s="37" t="s">
        <v>46</v>
      </c>
      <c r="X14" s="57">
        <v>190744</v>
      </c>
      <c r="Y14" s="63">
        <v>0</v>
      </c>
      <c r="AA14" s="3" t="s">
        <v>25</v>
      </c>
    </row>
    <row r="15" spans="1:27" s="5" customFormat="1" ht="19.5" customHeight="1">
      <c r="A15" s="11"/>
      <c r="B15" s="70" t="s">
        <v>17</v>
      </c>
      <c r="C15" s="70"/>
      <c r="D15" s="70"/>
      <c r="E15" s="21"/>
      <c r="F15" s="27">
        <v>9</v>
      </c>
      <c r="G15" s="31">
        <v>2195</v>
      </c>
      <c r="H15" s="35">
        <f>G15/G$7*100</f>
        <v>6.7344819281174598E-2</v>
      </c>
      <c r="I15" s="31">
        <v>2391</v>
      </c>
      <c r="J15" s="35">
        <f>I15/I$7*100</f>
        <v>7.5729190388125561E-2</v>
      </c>
      <c r="K15" s="31">
        <v>2092</v>
      </c>
      <c r="L15" s="35">
        <f>K15/K$7*100</f>
        <v>6.8761594480139993E-2</v>
      </c>
      <c r="M15" s="31">
        <v>2139</v>
      </c>
      <c r="N15" s="35">
        <f>M15/M$7*100</f>
        <v>6.8018666179077661E-2</v>
      </c>
      <c r="O15" s="31">
        <v>1474</v>
      </c>
      <c r="P15" s="35">
        <f>O15/O$7*100</f>
        <v>4.7952814950607624E-2</v>
      </c>
      <c r="Q15" s="48"/>
      <c r="R15" s="48"/>
      <c r="S15" s="48"/>
      <c r="T15" s="52"/>
      <c r="U15" s="52"/>
      <c r="V15" s="52"/>
      <c r="W15" s="42">
        <f>ROUNDDOWN(O15/O$7*100,1)</f>
        <v>0</v>
      </c>
      <c r="X15" s="58">
        <v>4791</v>
      </c>
      <c r="Y15" s="62">
        <f>X15/X$7*100</f>
        <v>0.1441997306225028</v>
      </c>
    </row>
    <row r="16" spans="1:27" s="5" customFormat="1" ht="19.5" customHeight="1">
      <c r="A16" s="11"/>
      <c r="B16" s="70" t="s">
        <v>69</v>
      </c>
      <c r="C16" s="70"/>
      <c r="D16" s="70"/>
      <c r="E16" s="21"/>
      <c r="F16" s="27">
        <v>10</v>
      </c>
      <c r="G16" s="31">
        <f>SUM(G17:G22)</f>
        <v>606639</v>
      </c>
      <c r="H16" s="35">
        <f>G16/G$7*100</f>
        <v>18.612297869663998</v>
      </c>
      <c r="I16" s="31">
        <f>SUM(I17:I22)</f>
        <v>501813</v>
      </c>
      <c r="J16" s="35">
        <f>I16/I$7*100</f>
        <v>15.893723218835824</v>
      </c>
      <c r="K16" s="31">
        <f>SUM(K17:K22)</f>
        <v>400429</v>
      </c>
      <c r="L16" s="35">
        <f>K16/K$7*100</f>
        <v>13.161633133885267</v>
      </c>
      <c r="M16" s="31">
        <f>SUM(M17:M22)</f>
        <v>484174</v>
      </c>
      <c r="N16" s="35">
        <f>M16/M$7*100</f>
        <v>15.396386011495441</v>
      </c>
      <c r="O16" s="31">
        <f>SUM(O17:O22)</f>
        <v>440978</v>
      </c>
      <c r="P16" s="35">
        <f>O16/O$7*100</f>
        <v>14.346089844836532</v>
      </c>
      <c r="Q16" s="44"/>
      <c r="R16" s="44"/>
      <c r="S16" s="49"/>
      <c r="T16" s="44"/>
      <c r="U16" s="44"/>
      <c r="V16" s="49"/>
      <c r="W16" s="42">
        <f>ROUNDDOWN(O16/O$7*100,1)</f>
        <v>14.3</v>
      </c>
      <c r="X16" s="56">
        <f>SUM(X17:X19)</f>
        <v>108175</v>
      </c>
      <c r="Y16" s="62">
        <f>X16/X$7*100</f>
        <v>3.2558559507595994</v>
      </c>
    </row>
    <row r="17" spans="1:27" ht="19.5" customHeight="1">
      <c r="A17" s="10"/>
      <c r="B17" s="15"/>
      <c r="C17" s="15"/>
      <c r="D17" s="16" t="s">
        <v>8</v>
      </c>
      <c r="E17" s="15"/>
      <c r="F17" s="26">
        <v>11</v>
      </c>
      <c r="G17" s="32">
        <v>37512</v>
      </c>
      <c r="H17" s="36" t="s">
        <v>46</v>
      </c>
      <c r="I17" s="32">
        <v>43877</v>
      </c>
      <c r="J17" s="36" t="s">
        <v>46</v>
      </c>
      <c r="K17" s="32">
        <v>37208</v>
      </c>
      <c r="L17" s="36" t="s">
        <v>46</v>
      </c>
      <c r="M17" s="32">
        <v>41612</v>
      </c>
      <c r="N17" s="37" t="s">
        <v>46</v>
      </c>
      <c r="O17" s="32">
        <v>40325</v>
      </c>
      <c r="P17" s="36" t="s">
        <v>46</v>
      </c>
      <c r="Q17" s="48"/>
      <c r="R17" s="48"/>
      <c r="S17" s="52"/>
      <c r="T17" s="48"/>
      <c r="U17" s="48"/>
      <c r="V17" s="52"/>
      <c r="W17" s="37" t="s">
        <v>46</v>
      </c>
      <c r="X17" s="57">
        <v>52632</v>
      </c>
      <c r="Y17" s="63">
        <v>0</v>
      </c>
      <c r="AA17" s="3" t="s">
        <v>65</v>
      </c>
    </row>
    <row r="18" spans="1:27" ht="19.5" customHeight="1">
      <c r="A18" s="10"/>
      <c r="B18" s="15"/>
      <c r="C18" s="15"/>
      <c r="D18" s="16" t="s">
        <v>11</v>
      </c>
      <c r="E18" s="15"/>
      <c r="F18" s="26">
        <v>12</v>
      </c>
      <c r="G18" s="32">
        <v>38562</v>
      </c>
      <c r="H18" s="36" t="s">
        <v>46</v>
      </c>
      <c r="I18" s="32">
        <v>41524</v>
      </c>
      <c r="J18" s="36" t="s">
        <v>46</v>
      </c>
      <c r="K18" s="32">
        <v>40314</v>
      </c>
      <c r="L18" s="36" t="s">
        <v>46</v>
      </c>
      <c r="M18" s="32">
        <v>39076</v>
      </c>
      <c r="N18" s="37" t="s">
        <v>46</v>
      </c>
      <c r="O18" s="32">
        <v>37048</v>
      </c>
      <c r="P18" s="36" t="s">
        <v>46</v>
      </c>
      <c r="Q18" s="48"/>
      <c r="R18" s="48"/>
      <c r="S18" s="52"/>
      <c r="T18" s="52"/>
      <c r="U18" s="48"/>
      <c r="V18" s="52"/>
      <c r="W18" s="37" t="s">
        <v>46</v>
      </c>
      <c r="X18" s="57">
        <v>55251</v>
      </c>
      <c r="Y18" s="63">
        <v>0</v>
      </c>
      <c r="AA18" s="3" t="s">
        <v>56</v>
      </c>
    </row>
    <row r="19" spans="1:27" ht="19.5" customHeight="1">
      <c r="A19" s="10"/>
      <c r="B19" s="15"/>
      <c r="C19" s="15"/>
      <c r="D19" s="16" t="s">
        <v>3</v>
      </c>
      <c r="E19" s="15"/>
      <c r="F19" s="26">
        <v>13</v>
      </c>
      <c r="G19" s="33">
        <v>0</v>
      </c>
      <c r="H19" s="36" t="s">
        <v>46</v>
      </c>
      <c r="I19" s="33">
        <v>0</v>
      </c>
      <c r="J19" s="36" t="s">
        <v>46</v>
      </c>
      <c r="K19" s="33">
        <v>88</v>
      </c>
      <c r="L19" s="36" t="s">
        <v>46</v>
      </c>
      <c r="M19" s="33">
        <v>983</v>
      </c>
      <c r="N19" s="37" t="s">
        <v>46</v>
      </c>
      <c r="O19" s="33">
        <v>0</v>
      </c>
      <c r="P19" s="36" t="s">
        <v>46</v>
      </c>
      <c r="Q19" s="46"/>
      <c r="R19" s="46"/>
      <c r="S19" s="46"/>
      <c r="T19" s="46"/>
      <c r="U19" s="47"/>
      <c r="V19" s="46"/>
      <c r="W19" s="37" t="s">
        <v>46</v>
      </c>
      <c r="X19" s="57">
        <v>292</v>
      </c>
      <c r="Y19" s="63">
        <v>0</v>
      </c>
    </row>
    <row r="20" spans="1:27" ht="19.5" customHeight="1">
      <c r="A20" s="10"/>
      <c r="B20" s="12"/>
      <c r="C20" s="12"/>
      <c r="D20" s="17" t="s">
        <v>66</v>
      </c>
      <c r="E20" s="12"/>
      <c r="F20" s="26">
        <v>14</v>
      </c>
      <c r="G20" s="33">
        <v>464864</v>
      </c>
      <c r="H20" s="36" t="s">
        <v>46</v>
      </c>
      <c r="I20" s="33">
        <v>324154</v>
      </c>
      <c r="J20" s="36" t="s">
        <v>46</v>
      </c>
      <c r="K20" s="33">
        <v>177050</v>
      </c>
      <c r="L20" s="36" t="s">
        <v>46</v>
      </c>
      <c r="M20" s="33">
        <v>253727</v>
      </c>
      <c r="N20" s="37" t="s">
        <v>46</v>
      </c>
      <c r="O20" s="33">
        <v>213626</v>
      </c>
      <c r="P20" s="36"/>
      <c r="Q20" s="48"/>
      <c r="R20" s="48"/>
      <c r="S20" s="46"/>
      <c r="T20" s="46"/>
      <c r="U20" s="48"/>
      <c r="V20" s="52"/>
      <c r="W20" s="37" t="s">
        <v>46</v>
      </c>
      <c r="X20" s="57"/>
      <c r="Y20" s="63"/>
    </row>
    <row r="21" spans="1:27" ht="19.5" customHeight="1">
      <c r="A21" s="10"/>
      <c r="B21" s="12"/>
      <c r="C21" s="12"/>
      <c r="D21" s="17" t="s">
        <v>67</v>
      </c>
      <c r="E21" s="12"/>
      <c r="F21" s="26">
        <v>15</v>
      </c>
      <c r="G21" s="33">
        <v>41653</v>
      </c>
      <c r="H21" s="36" t="s">
        <v>46</v>
      </c>
      <c r="I21" s="33">
        <v>73251</v>
      </c>
      <c r="J21" s="36" t="s">
        <v>46</v>
      </c>
      <c r="K21" s="33">
        <v>125943</v>
      </c>
      <c r="L21" s="36" t="s">
        <v>46</v>
      </c>
      <c r="M21" s="33">
        <v>125850</v>
      </c>
      <c r="N21" s="37" t="s">
        <v>46</v>
      </c>
      <c r="O21" s="33">
        <v>125046</v>
      </c>
      <c r="P21" s="36"/>
      <c r="Q21" s="48"/>
      <c r="R21" s="48"/>
      <c r="S21" s="46"/>
      <c r="T21" s="46"/>
      <c r="U21" s="48"/>
      <c r="V21" s="52"/>
      <c r="W21" s="37" t="s">
        <v>46</v>
      </c>
      <c r="X21" s="57"/>
      <c r="Y21" s="63"/>
    </row>
    <row r="22" spans="1:27" ht="19.5" customHeight="1">
      <c r="A22" s="10"/>
      <c r="B22" s="12"/>
      <c r="C22" s="12"/>
      <c r="D22" s="17" t="s">
        <v>68</v>
      </c>
      <c r="E22" s="12"/>
      <c r="F22" s="26">
        <v>16</v>
      </c>
      <c r="G22" s="33">
        <v>24048</v>
      </c>
      <c r="H22" s="36" t="s">
        <v>46</v>
      </c>
      <c r="I22" s="33">
        <v>19007</v>
      </c>
      <c r="J22" s="36" t="s">
        <v>46</v>
      </c>
      <c r="K22" s="33">
        <v>19826</v>
      </c>
      <c r="L22" s="36" t="s">
        <v>46</v>
      </c>
      <c r="M22" s="33">
        <v>22926</v>
      </c>
      <c r="N22" s="37" t="s">
        <v>46</v>
      </c>
      <c r="O22" s="33">
        <v>24933</v>
      </c>
      <c r="P22" s="36"/>
      <c r="Q22" s="48"/>
      <c r="R22" s="48"/>
      <c r="S22" s="46"/>
      <c r="T22" s="46"/>
      <c r="U22" s="48"/>
      <c r="V22" s="52"/>
      <c r="W22" s="37" t="s">
        <v>46</v>
      </c>
      <c r="X22" s="57"/>
      <c r="Y22" s="63"/>
    </row>
    <row r="23" spans="1:27" s="5" customFormat="1" ht="19.5" customHeight="1">
      <c r="A23" s="11"/>
      <c r="B23" s="70" t="s">
        <v>58</v>
      </c>
      <c r="C23" s="70"/>
      <c r="D23" s="70"/>
      <c r="E23" s="21"/>
      <c r="F23" s="74">
        <v>17</v>
      </c>
      <c r="G23" s="31">
        <f>SUM(G24:G28)</f>
        <v>1720167</v>
      </c>
      <c r="H23" s="35">
        <f>G23/G$7*100</f>
        <v>52.776462755553645</v>
      </c>
      <c r="I23" s="31">
        <f>SUM(I24:I28)</f>
        <v>1736905</v>
      </c>
      <c r="J23" s="35">
        <f>I23/I$7*100</f>
        <v>55.012300054825268</v>
      </c>
      <c r="K23" s="31">
        <f>SUM(K24:K28)</f>
        <v>1757462</v>
      </c>
      <c r="L23" s="35">
        <f>K23/K$7*100</f>
        <v>57.765721490562036</v>
      </c>
      <c r="M23" s="31">
        <f>SUM(M24:M28)</f>
        <v>1759761</v>
      </c>
      <c r="N23" s="35">
        <f>M23/M$7*100</f>
        <v>55.959137921439876</v>
      </c>
      <c r="O23" s="31">
        <f>SUM(O24:O28)</f>
        <v>1751755</v>
      </c>
      <c r="P23" s="35">
        <f>O23/O$7*100</f>
        <v>56.988862519539794</v>
      </c>
      <c r="Q23" s="49"/>
      <c r="R23" s="44"/>
      <c r="S23" s="49"/>
      <c r="T23" s="49"/>
      <c r="U23" s="49"/>
      <c r="V23" s="49"/>
      <c r="W23" s="42">
        <f>O23/O$7*100+0.1</f>
        <v>57.088862519539795</v>
      </c>
      <c r="X23" s="56">
        <f>SUM(X24:X27)</f>
        <v>2181283</v>
      </c>
      <c r="Y23" s="62">
        <f>X23/X$7*100</f>
        <v>65.652352538393828</v>
      </c>
    </row>
    <row r="24" spans="1:27" ht="19.5" customHeight="1">
      <c r="A24" s="10"/>
      <c r="B24" s="15"/>
      <c r="C24" s="15"/>
      <c r="D24" s="16" t="s">
        <v>57</v>
      </c>
      <c r="E24" s="15"/>
      <c r="F24" s="26">
        <v>18</v>
      </c>
      <c r="G24" s="32">
        <v>1441262</v>
      </c>
      <c r="H24" s="36" t="s">
        <v>46</v>
      </c>
      <c r="I24" s="32">
        <v>1453219</v>
      </c>
      <c r="J24" s="36" t="s">
        <v>46</v>
      </c>
      <c r="K24" s="32">
        <v>1462541</v>
      </c>
      <c r="L24" s="36" t="s">
        <v>46</v>
      </c>
      <c r="M24" s="32">
        <v>1461505</v>
      </c>
      <c r="N24" s="37" t="s">
        <v>46</v>
      </c>
      <c r="O24" s="32">
        <v>1463803</v>
      </c>
      <c r="P24" s="36" t="s">
        <v>46</v>
      </c>
      <c r="Q24" s="46"/>
      <c r="R24" s="47"/>
      <c r="S24" s="46"/>
      <c r="T24" s="46"/>
      <c r="U24" s="46"/>
      <c r="V24" s="46"/>
      <c r="W24" s="37" t="s">
        <v>46</v>
      </c>
      <c r="X24" s="57">
        <v>1826227</v>
      </c>
      <c r="Y24" s="63">
        <v>0</v>
      </c>
    </row>
    <row r="25" spans="1:27" ht="19.5" customHeight="1">
      <c r="A25" s="10"/>
      <c r="B25" s="15"/>
      <c r="C25" s="15"/>
      <c r="D25" s="16" t="s">
        <v>12</v>
      </c>
      <c r="E25" s="15"/>
      <c r="F25" s="26">
        <v>19</v>
      </c>
      <c r="G25" s="32">
        <v>50341</v>
      </c>
      <c r="H25" s="36" t="s">
        <v>46</v>
      </c>
      <c r="I25" s="32">
        <v>54297</v>
      </c>
      <c r="J25" s="36" t="s">
        <v>46</v>
      </c>
      <c r="K25" s="32">
        <v>55750</v>
      </c>
      <c r="L25" s="36" t="s">
        <v>46</v>
      </c>
      <c r="M25" s="32">
        <v>53881</v>
      </c>
      <c r="N25" s="37" t="s">
        <v>46</v>
      </c>
      <c r="O25" s="32">
        <v>52673</v>
      </c>
      <c r="P25" s="36" t="s">
        <v>46</v>
      </c>
      <c r="Q25" s="46"/>
      <c r="R25" s="47"/>
      <c r="S25" s="46"/>
      <c r="T25" s="46"/>
      <c r="U25" s="46"/>
      <c r="V25" s="46"/>
      <c r="W25" s="37" t="s">
        <v>46</v>
      </c>
      <c r="X25" s="57">
        <v>37745</v>
      </c>
      <c r="Y25" s="63">
        <v>0</v>
      </c>
    </row>
    <row r="26" spans="1:27" ht="19.5" customHeight="1">
      <c r="A26" s="10"/>
      <c r="B26" s="15"/>
      <c r="C26" s="15"/>
      <c r="D26" s="16" t="s">
        <v>16</v>
      </c>
      <c r="E26" s="15"/>
      <c r="F26" s="26">
        <v>20</v>
      </c>
      <c r="G26" s="32">
        <v>1895</v>
      </c>
      <c r="H26" s="36" t="s">
        <v>46</v>
      </c>
      <c r="I26" s="32">
        <v>1626</v>
      </c>
      <c r="J26" s="36" t="s">
        <v>46</v>
      </c>
      <c r="K26" s="32">
        <v>1642</v>
      </c>
      <c r="L26" s="36" t="s">
        <v>46</v>
      </c>
      <c r="M26" s="32">
        <v>1516</v>
      </c>
      <c r="N26" s="37" t="s">
        <v>46</v>
      </c>
      <c r="O26" s="32">
        <v>1129</v>
      </c>
      <c r="P26" s="36" t="s">
        <v>46</v>
      </c>
      <c r="Q26" s="46"/>
      <c r="R26" s="47"/>
      <c r="S26" s="46"/>
      <c r="T26" s="46"/>
      <c r="U26" s="46"/>
      <c r="V26" s="46"/>
      <c r="W26" s="37" t="s">
        <v>46</v>
      </c>
      <c r="X26" s="57">
        <v>4500</v>
      </c>
      <c r="Y26" s="63">
        <v>0</v>
      </c>
    </row>
    <row r="27" spans="1:27" ht="19.5" customHeight="1">
      <c r="A27" s="10"/>
      <c r="B27" s="15"/>
      <c r="C27" s="15"/>
      <c r="D27" s="16" t="s">
        <v>18</v>
      </c>
      <c r="E27" s="15"/>
      <c r="F27" s="26">
        <v>21</v>
      </c>
      <c r="G27" s="32">
        <v>226669</v>
      </c>
      <c r="H27" s="36" t="s">
        <v>46</v>
      </c>
      <c r="I27" s="32">
        <v>227763</v>
      </c>
      <c r="J27" s="36" t="s">
        <v>46</v>
      </c>
      <c r="K27" s="32">
        <v>237529</v>
      </c>
      <c r="L27" s="36" t="s">
        <v>46</v>
      </c>
      <c r="M27" s="32">
        <f>238559+4300</f>
        <v>242859</v>
      </c>
      <c r="N27" s="37" t="s">
        <v>46</v>
      </c>
      <c r="O27" s="32">
        <f>229850+4300</f>
        <v>234150</v>
      </c>
      <c r="P27" s="36" t="s">
        <v>46</v>
      </c>
      <c r="Q27" s="46"/>
      <c r="R27" s="47"/>
      <c r="S27" s="46"/>
      <c r="T27" s="46"/>
      <c r="U27" s="46"/>
      <c r="V27" s="46"/>
      <c r="W27" s="37" t="s">
        <v>46</v>
      </c>
      <c r="X27" s="57">
        <v>312811</v>
      </c>
      <c r="Y27" s="63">
        <v>0</v>
      </c>
      <c r="AA27" s="3" t="s">
        <v>0</v>
      </c>
    </row>
    <row r="28" spans="1:27" ht="19.5" hidden="1" customHeight="1">
      <c r="A28" s="10"/>
      <c r="B28" s="15"/>
      <c r="C28" s="15"/>
      <c r="D28" s="16" t="s">
        <v>49</v>
      </c>
      <c r="E28" s="15"/>
      <c r="F28" s="26">
        <v>20</v>
      </c>
      <c r="G28" s="32"/>
      <c r="H28" s="36" t="s">
        <v>46</v>
      </c>
      <c r="I28" s="32"/>
      <c r="J28" s="36" t="s">
        <v>46</v>
      </c>
      <c r="K28" s="32"/>
      <c r="L28" s="36" t="s">
        <v>46</v>
      </c>
      <c r="M28" s="32"/>
      <c r="N28" s="37" t="s">
        <v>46</v>
      </c>
      <c r="O28" s="32"/>
      <c r="P28" s="36" t="s">
        <v>46</v>
      </c>
      <c r="Q28" s="46"/>
      <c r="R28" s="47"/>
      <c r="S28" s="46"/>
      <c r="T28" s="46"/>
      <c r="U28" s="46"/>
      <c r="V28" s="46"/>
      <c r="W28" s="37" t="s">
        <v>46</v>
      </c>
      <c r="X28" s="57">
        <v>312811</v>
      </c>
      <c r="Y28" s="63">
        <v>0</v>
      </c>
      <c r="AA28" s="3" t="s">
        <v>51</v>
      </c>
    </row>
    <row r="29" spans="1:27" ht="13.5" customHeight="1">
      <c r="A29" s="10"/>
      <c r="B29" s="15"/>
      <c r="C29" s="15"/>
      <c r="D29" s="15"/>
      <c r="E29" s="15"/>
      <c r="F29" s="26"/>
      <c r="G29" s="32"/>
      <c r="H29" s="36"/>
      <c r="I29" s="32"/>
      <c r="J29" s="36"/>
      <c r="K29" s="32"/>
      <c r="L29" s="36"/>
      <c r="M29" s="32"/>
      <c r="N29" s="37"/>
      <c r="O29" s="32"/>
      <c r="P29" s="36"/>
      <c r="Q29" s="50"/>
      <c r="R29" s="50"/>
      <c r="S29" s="50"/>
      <c r="T29" s="50"/>
      <c r="U29" s="50"/>
      <c r="V29" s="50"/>
      <c r="W29" s="37"/>
      <c r="X29" s="59"/>
      <c r="Y29" s="63"/>
    </row>
    <row r="30" spans="1:27" s="5" customFormat="1" ht="19.5" customHeight="1">
      <c r="A30" s="69" t="s">
        <v>31</v>
      </c>
      <c r="B30" s="70"/>
      <c r="C30" s="70"/>
      <c r="D30" s="70"/>
      <c r="E30" s="21"/>
      <c r="F30" s="27">
        <v>22</v>
      </c>
      <c r="G30" s="31">
        <v>90931807</v>
      </c>
      <c r="H30" s="37" t="s">
        <v>46</v>
      </c>
      <c r="I30" s="31">
        <v>90635763</v>
      </c>
      <c r="J30" s="37" t="s">
        <v>46</v>
      </c>
      <c r="K30" s="31">
        <v>92415897</v>
      </c>
      <c r="L30" s="37" t="s">
        <v>46</v>
      </c>
      <c r="M30" s="31">
        <v>91458940</v>
      </c>
      <c r="N30" s="37" t="s">
        <v>46</v>
      </c>
      <c r="O30" s="31">
        <v>91917441</v>
      </c>
      <c r="P30" s="35" t="e">
        <f>O5/O45*100000</f>
        <v>#VALUE!</v>
      </c>
      <c r="Q30" s="51"/>
      <c r="R30" s="51"/>
      <c r="S30" s="51"/>
      <c r="T30" s="51"/>
      <c r="U30" s="51"/>
      <c r="V30" s="51"/>
      <c r="W30" s="37" t="s">
        <v>46</v>
      </c>
      <c r="X30" s="56">
        <v>0</v>
      </c>
      <c r="Y30" s="62" t="e">
        <f>X5/X45*100000</f>
        <v>#VALUE!</v>
      </c>
    </row>
    <row r="31" spans="1:27" ht="13.5" customHeight="1">
      <c r="A31" s="10"/>
      <c r="B31" s="15"/>
      <c r="C31" s="15"/>
      <c r="D31" s="15"/>
      <c r="E31" s="15"/>
      <c r="F31" s="26"/>
      <c r="G31" s="32"/>
      <c r="H31" s="36"/>
      <c r="I31" s="32"/>
      <c r="J31" s="36"/>
      <c r="K31" s="32"/>
      <c r="L31" s="36"/>
      <c r="M31" s="32"/>
      <c r="N31" s="37"/>
      <c r="O31" s="32"/>
      <c r="P31" s="36"/>
      <c r="Q31" s="50"/>
      <c r="R31" s="50"/>
      <c r="S31" s="50"/>
      <c r="T31" s="50"/>
      <c r="U31" s="50"/>
      <c r="V31" s="50"/>
      <c r="W31" s="37"/>
      <c r="X31" s="59"/>
      <c r="Y31" s="63"/>
    </row>
    <row r="32" spans="1:27" s="5" customFormat="1" ht="19.5" customHeight="1">
      <c r="A32" s="72" t="s">
        <v>59</v>
      </c>
      <c r="B32" s="73"/>
      <c r="C32" s="73"/>
      <c r="D32" s="73"/>
      <c r="E32" s="21"/>
      <c r="F32" s="27">
        <v>23</v>
      </c>
      <c r="G32" s="31" t="s">
        <v>46</v>
      </c>
      <c r="H32" s="38">
        <f>G7/G30*100</f>
        <v>3.5843838449179835</v>
      </c>
      <c r="I32" s="31" t="s">
        <v>46</v>
      </c>
      <c r="J32" s="38">
        <f>I7/I30*100</f>
        <v>3.4835068360377788</v>
      </c>
      <c r="K32" s="31" t="s">
        <v>46</v>
      </c>
      <c r="L32" s="38">
        <f>K7/K30*100</f>
        <v>3.29206997796061</v>
      </c>
      <c r="M32" s="31" t="s">
        <v>46</v>
      </c>
      <c r="N32" s="38">
        <f>M7/M30*100</f>
        <v>3.4384008824069028</v>
      </c>
      <c r="O32" s="31" t="s">
        <v>46</v>
      </c>
      <c r="P32" s="35" t="e">
        <f>O6/#REF!*100000</f>
        <v>#VALUE!</v>
      </c>
      <c r="Q32" s="49"/>
      <c r="R32" s="49"/>
      <c r="S32" s="49"/>
      <c r="T32" s="49"/>
      <c r="U32" s="49"/>
      <c r="V32" s="49"/>
      <c r="W32" s="38">
        <f>O7/O30*100</f>
        <v>3.3441477118580796</v>
      </c>
      <c r="X32" s="56">
        <v>0</v>
      </c>
      <c r="Y32" s="62" t="e">
        <f>X6/#REF!*100000</f>
        <v>#VALUE!</v>
      </c>
    </row>
    <row r="33" spans="1:27" ht="13.5" customHeight="1">
      <c r="A33" s="10"/>
      <c r="B33" s="15"/>
      <c r="C33" s="15"/>
      <c r="D33" s="15"/>
      <c r="E33" s="15"/>
      <c r="F33" s="26"/>
      <c r="G33" s="32"/>
      <c r="H33" s="36"/>
      <c r="I33" s="32"/>
      <c r="J33" s="36"/>
      <c r="K33" s="32"/>
      <c r="L33" s="36"/>
      <c r="M33" s="32"/>
      <c r="N33" s="37"/>
      <c r="O33" s="32"/>
      <c r="P33" s="36"/>
      <c r="Q33" s="50"/>
      <c r="R33" s="50"/>
      <c r="S33" s="50"/>
      <c r="T33" s="50"/>
      <c r="U33" s="50"/>
      <c r="V33" s="50"/>
      <c r="W33" s="37"/>
      <c r="X33" s="59"/>
      <c r="Y33" s="63"/>
    </row>
    <row r="34" spans="1:27" s="5" customFormat="1" ht="19.5" customHeight="1">
      <c r="A34" s="69" t="s">
        <v>29</v>
      </c>
      <c r="B34" s="70"/>
      <c r="C34" s="70"/>
      <c r="D34" s="70"/>
      <c r="E34" s="21"/>
      <c r="F34" s="27">
        <v>24</v>
      </c>
      <c r="G34" s="31">
        <f>G35+G36</f>
        <v>144</v>
      </c>
      <c r="H34" s="35" t="s">
        <v>46</v>
      </c>
      <c r="I34" s="31">
        <f>I35+I36</f>
        <v>144</v>
      </c>
      <c r="J34" s="35" t="s">
        <v>46</v>
      </c>
      <c r="K34" s="31">
        <f>K35+K36</f>
        <v>138</v>
      </c>
      <c r="L34" s="35" t="s">
        <v>46</v>
      </c>
      <c r="M34" s="31">
        <f>M35+M36</f>
        <v>139</v>
      </c>
      <c r="N34" s="42" t="s">
        <v>46</v>
      </c>
      <c r="O34" s="31">
        <f>O35+O36</f>
        <v>138</v>
      </c>
      <c r="P34" s="35" t="s">
        <v>46</v>
      </c>
      <c r="Q34" s="49"/>
      <c r="R34" s="49"/>
      <c r="S34" s="49"/>
      <c r="T34" s="49"/>
      <c r="U34" s="49"/>
      <c r="V34" s="49"/>
      <c r="W34" s="42" t="s">
        <v>46</v>
      </c>
      <c r="X34" s="56">
        <f>X35+X36</f>
        <v>146</v>
      </c>
      <c r="Y34" s="62">
        <v>0</v>
      </c>
    </row>
    <row r="35" spans="1:27" ht="19.5" customHeight="1">
      <c r="A35" s="10"/>
      <c r="B35" s="15"/>
      <c r="C35" s="15"/>
      <c r="D35" s="16" t="s">
        <v>19</v>
      </c>
      <c r="E35" s="15"/>
      <c r="F35" s="26">
        <v>25</v>
      </c>
      <c r="G35" s="32">
        <v>128</v>
      </c>
      <c r="H35" s="36" t="s">
        <v>46</v>
      </c>
      <c r="I35" s="32">
        <v>128</v>
      </c>
      <c r="J35" s="36" t="s">
        <v>46</v>
      </c>
      <c r="K35" s="32">
        <v>122</v>
      </c>
      <c r="L35" s="36" t="s">
        <v>46</v>
      </c>
      <c r="M35" s="32">
        <v>124</v>
      </c>
      <c r="N35" s="37" t="s">
        <v>46</v>
      </c>
      <c r="O35" s="32">
        <v>122</v>
      </c>
      <c r="P35" s="36" t="s">
        <v>46</v>
      </c>
      <c r="Q35" s="46"/>
      <c r="R35" s="46"/>
      <c r="S35" s="46"/>
      <c r="T35" s="46"/>
      <c r="U35" s="46"/>
      <c r="V35" s="46"/>
      <c r="W35" s="37" t="s">
        <v>46</v>
      </c>
      <c r="X35" s="57">
        <v>144</v>
      </c>
      <c r="Y35" s="63">
        <v>0</v>
      </c>
    </row>
    <row r="36" spans="1:27" ht="19.5" customHeight="1">
      <c r="A36" s="10"/>
      <c r="B36" s="15"/>
      <c r="C36" s="15"/>
      <c r="D36" s="16" t="s">
        <v>20</v>
      </c>
      <c r="E36" s="15"/>
      <c r="F36" s="26">
        <v>26</v>
      </c>
      <c r="G36" s="32">
        <v>16</v>
      </c>
      <c r="H36" s="36" t="s">
        <v>46</v>
      </c>
      <c r="I36" s="32">
        <v>16</v>
      </c>
      <c r="J36" s="36" t="s">
        <v>46</v>
      </c>
      <c r="K36" s="32">
        <v>16</v>
      </c>
      <c r="L36" s="36" t="s">
        <v>46</v>
      </c>
      <c r="M36" s="32">
        <v>15</v>
      </c>
      <c r="N36" s="37" t="s">
        <v>46</v>
      </c>
      <c r="O36" s="32">
        <v>16</v>
      </c>
      <c r="P36" s="36" t="s">
        <v>46</v>
      </c>
      <c r="Q36" s="46"/>
      <c r="R36" s="46"/>
      <c r="S36" s="46"/>
      <c r="T36" s="46"/>
      <c r="U36" s="46"/>
      <c r="V36" s="46"/>
      <c r="W36" s="37" t="s">
        <v>46</v>
      </c>
      <c r="X36" s="57">
        <v>2</v>
      </c>
      <c r="Y36" s="63">
        <v>0</v>
      </c>
      <c r="AA36" s="3" t="s">
        <v>10</v>
      </c>
    </row>
    <row r="37" spans="1:27" ht="13.5" customHeight="1">
      <c r="A37" s="10"/>
      <c r="B37" s="15"/>
      <c r="C37" s="15"/>
      <c r="D37" s="15"/>
      <c r="E37" s="15"/>
      <c r="F37" s="26"/>
      <c r="G37" s="32"/>
      <c r="H37" s="36"/>
      <c r="I37" s="32"/>
      <c r="J37" s="36"/>
      <c r="K37" s="32"/>
      <c r="L37" s="36"/>
      <c r="M37" s="32"/>
      <c r="N37" s="37"/>
      <c r="O37" s="32"/>
      <c r="P37" s="36"/>
      <c r="Q37" s="50"/>
      <c r="R37" s="50"/>
      <c r="S37" s="50"/>
      <c r="T37" s="50"/>
      <c r="U37" s="50"/>
      <c r="V37" s="50"/>
      <c r="W37" s="37"/>
      <c r="X37" s="59"/>
      <c r="Y37" s="63"/>
    </row>
    <row r="38" spans="1:27" s="5" customFormat="1" ht="19.5" customHeight="1">
      <c r="A38" s="72" t="s">
        <v>54</v>
      </c>
      <c r="B38" s="73"/>
      <c r="C38" s="73"/>
      <c r="D38" s="73"/>
      <c r="E38" s="21"/>
      <c r="F38" s="27">
        <v>27</v>
      </c>
      <c r="G38" s="31">
        <f>G30/G34</f>
        <v>631470.8819444445</v>
      </c>
      <c r="H38" s="35" t="s">
        <v>46</v>
      </c>
      <c r="I38" s="31">
        <f>I30/I34</f>
        <v>629415.02083333337</v>
      </c>
      <c r="J38" s="35" t="s">
        <v>46</v>
      </c>
      <c r="K38" s="31">
        <f>K30/K34</f>
        <v>669680.41304347827</v>
      </c>
      <c r="L38" s="35" t="s">
        <v>46</v>
      </c>
      <c r="M38" s="31">
        <f>M30/M34</f>
        <v>657977.98561151081</v>
      </c>
      <c r="N38" s="42" t="s">
        <v>46</v>
      </c>
      <c r="O38" s="31">
        <f>O30/O34</f>
        <v>666068.41304347827</v>
      </c>
      <c r="P38" s="35" t="s">
        <v>46</v>
      </c>
      <c r="Q38" s="49"/>
      <c r="R38" s="49"/>
      <c r="S38" s="49"/>
      <c r="T38" s="49"/>
      <c r="U38" s="49"/>
      <c r="V38" s="49"/>
      <c r="W38" s="42" t="s">
        <v>46</v>
      </c>
      <c r="X38" s="56" t="e">
        <f>#REF!/X34/1000</f>
        <v>#REF!</v>
      </c>
      <c r="Y38" s="62">
        <v>0</v>
      </c>
    </row>
    <row r="39" spans="1:27" ht="13.5" customHeight="1">
      <c r="A39" s="10"/>
      <c r="B39" s="15"/>
      <c r="C39" s="15"/>
      <c r="D39" s="15"/>
      <c r="E39" s="15"/>
      <c r="F39" s="26"/>
      <c r="G39" s="32"/>
      <c r="H39" s="36"/>
      <c r="I39" s="32"/>
      <c r="J39" s="36"/>
      <c r="K39" s="32"/>
      <c r="L39" s="36"/>
      <c r="M39" s="32"/>
      <c r="N39" s="37"/>
      <c r="O39" s="32"/>
      <c r="P39" s="36"/>
      <c r="Q39" s="50"/>
      <c r="R39" s="50"/>
      <c r="S39" s="50"/>
      <c r="T39" s="50"/>
      <c r="U39" s="50"/>
      <c r="V39" s="50"/>
      <c r="W39" s="37"/>
      <c r="X39" s="59"/>
      <c r="Y39" s="63"/>
    </row>
    <row r="40" spans="1:27" s="5" customFormat="1" ht="19.5" customHeight="1">
      <c r="A40" s="69" t="s">
        <v>60</v>
      </c>
      <c r="B40" s="70"/>
      <c r="C40" s="70"/>
      <c r="D40" s="70"/>
      <c r="E40" s="21"/>
      <c r="F40" s="27">
        <v>28</v>
      </c>
      <c r="G40" s="31">
        <f>G7/G34</f>
        <v>22634.340277777777</v>
      </c>
      <c r="H40" s="35" t="s">
        <v>46</v>
      </c>
      <c r="I40" s="31">
        <f>I7/I34</f>
        <v>21925.715277777777</v>
      </c>
      <c r="J40" s="35" t="s">
        <v>46</v>
      </c>
      <c r="K40" s="31">
        <f>K7/K34</f>
        <v>22046.347826086956</v>
      </c>
      <c r="L40" s="35" t="s">
        <v>46</v>
      </c>
      <c r="M40" s="31">
        <f>M7/M34</f>
        <v>22623.920863309351</v>
      </c>
      <c r="N40" s="42" t="s">
        <v>46</v>
      </c>
      <c r="O40" s="31">
        <f>O7/O34</f>
        <v>22274.3115942029</v>
      </c>
      <c r="P40" s="35" t="s">
        <v>46</v>
      </c>
      <c r="Q40" s="49"/>
      <c r="R40" s="49"/>
      <c r="S40" s="49"/>
      <c r="T40" s="49"/>
      <c r="U40" s="49"/>
      <c r="V40" s="49"/>
      <c r="W40" s="42" t="s">
        <v>46</v>
      </c>
      <c r="X40" s="56">
        <f>X7/X34</f>
        <v>22756.678082191782</v>
      </c>
      <c r="Y40" s="62">
        <v>0</v>
      </c>
    </row>
    <row r="41" spans="1:27" ht="19.5" customHeight="1">
      <c r="A41" s="10"/>
      <c r="B41" s="15"/>
      <c r="C41" s="15"/>
      <c r="D41" s="16" t="s">
        <v>22</v>
      </c>
      <c r="E41" s="15"/>
      <c r="F41" s="26">
        <v>29</v>
      </c>
      <c r="G41" s="32">
        <f>(G8+G15)/G34</f>
        <v>6475.9652777777774</v>
      </c>
      <c r="H41" s="36" t="s">
        <v>46</v>
      </c>
      <c r="I41" s="32">
        <f>(I8+I15)/I34</f>
        <v>6379.0625</v>
      </c>
      <c r="J41" s="36" t="s">
        <v>46</v>
      </c>
      <c r="K41" s="32">
        <f>(K8+K15)/K34</f>
        <v>6409.45652173913</v>
      </c>
      <c r="L41" s="36" t="s">
        <v>46</v>
      </c>
      <c r="M41" s="32">
        <f>(M8+M15)/M34</f>
        <v>6480.5035971223024</v>
      </c>
      <c r="N41" s="37" t="s">
        <v>46</v>
      </c>
      <c r="O41" s="32">
        <f>(O8+O15)/O34</f>
        <v>6384.942028985507</v>
      </c>
      <c r="P41" s="36" t="s">
        <v>46</v>
      </c>
      <c r="Q41" s="50"/>
      <c r="R41" s="50"/>
      <c r="S41" s="50"/>
      <c r="T41" s="50"/>
      <c r="U41" s="50"/>
      <c r="V41" s="50"/>
      <c r="W41" s="37" t="s">
        <v>46</v>
      </c>
      <c r="X41" s="59">
        <f>(X8+X15)/X34</f>
        <v>7075.4589041095887</v>
      </c>
      <c r="Y41" s="63">
        <v>0</v>
      </c>
    </row>
    <row r="42" spans="1:27" ht="13.5" customHeight="1">
      <c r="A42" s="10"/>
      <c r="B42" s="15"/>
      <c r="C42" s="15"/>
      <c r="D42" s="18" t="s">
        <v>50</v>
      </c>
      <c r="E42" s="15"/>
      <c r="F42" s="26"/>
      <c r="G42" s="32"/>
      <c r="H42" s="36"/>
      <c r="I42" s="32"/>
      <c r="J42" s="36"/>
      <c r="K42" s="32"/>
      <c r="L42" s="36"/>
      <c r="M42" s="32"/>
      <c r="N42" s="37"/>
      <c r="O42" s="32"/>
      <c r="P42" s="36"/>
      <c r="Q42" s="50"/>
      <c r="R42" s="50"/>
      <c r="S42" s="50"/>
      <c r="T42" s="50"/>
      <c r="U42" s="50"/>
      <c r="V42" s="50"/>
      <c r="W42" s="37"/>
      <c r="X42" s="59"/>
      <c r="Y42" s="63"/>
    </row>
    <row r="43" spans="1:27" ht="19.5" customHeight="1">
      <c r="A43" s="10"/>
      <c r="B43" s="15"/>
      <c r="C43" s="15"/>
      <c r="D43" s="16" t="s">
        <v>24</v>
      </c>
      <c r="E43" s="15"/>
      <c r="F43" s="26">
        <v>30</v>
      </c>
      <c r="G43" s="32">
        <f>(G16+G23)/G34</f>
        <v>16158.375</v>
      </c>
      <c r="H43" s="36" t="s">
        <v>46</v>
      </c>
      <c r="I43" s="32">
        <f>(I16+I23)/I34</f>
        <v>15546.652777777777</v>
      </c>
      <c r="J43" s="36" t="s">
        <v>46</v>
      </c>
      <c r="K43" s="32">
        <f>(K16+K23)/K34</f>
        <v>15636.891304347826</v>
      </c>
      <c r="L43" s="36" t="s">
        <v>46</v>
      </c>
      <c r="M43" s="32">
        <f>(M16+M23)/M34</f>
        <v>16143.417266187051</v>
      </c>
      <c r="N43" s="37" t="s">
        <v>46</v>
      </c>
      <c r="O43" s="32">
        <f>(O16+O23)/O34</f>
        <v>15889.369565217392</v>
      </c>
      <c r="P43" s="36" t="s">
        <v>46</v>
      </c>
      <c r="Q43" s="50"/>
      <c r="R43" s="50"/>
      <c r="S43" s="50"/>
      <c r="T43" s="50"/>
      <c r="U43" s="50"/>
      <c r="V43" s="50"/>
      <c r="W43" s="37" t="s">
        <v>46</v>
      </c>
      <c r="X43" s="59">
        <f>(X16+X23)/X34</f>
        <v>15681.219178082192</v>
      </c>
      <c r="Y43" s="63">
        <v>0</v>
      </c>
    </row>
    <row r="44" spans="1:27" ht="13.5" customHeight="1">
      <c r="A44" s="9"/>
      <c r="B44" s="14"/>
      <c r="C44" s="14"/>
      <c r="D44" s="18" t="s">
        <v>52</v>
      </c>
      <c r="E44" s="14"/>
      <c r="F44" s="28"/>
      <c r="G44" s="34"/>
      <c r="H44" s="39"/>
      <c r="I44" s="34"/>
      <c r="J44" s="39"/>
      <c r="K44" s="34"/>
      <c r="L44" s="39"/>
      <c r="M44" s="34"/>
      <c r="N44" s="39"/>
      <c r="O44" s="34"/>
      <c r="P44" s="39"/>
      <c r="Q44" s="28"/>
      <c r="R44" s="28"/>
      <c r="S44" s="28"/>
      <c r="T44" s="28"/>
      <c r="U44" s="28"/>
      <c r="V44" s="28"/>
      <c r="W44" s="53"/>
      <c r="X44" s="60"/>
      <c r="Y44" s="64"/>
    </row>
    <row r="45" spans="1:27" ht="13.5" customHeight="1">
      <c r="A45" s="12" t="s">
        <v>44</v>
      </c>
      <c r="B45" s="15"/>
      <c r="C45" s="15"/>
      <c r="D45" s="19"/>
      <c r="E45" s="15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54"/>
      <c r="X45" s="61"/>
      <c r="Y45" s="65"/>
    </row>
    <row r="46" spans="1:27">
      <c r="A46" s="12" t="s">
        <v>35</v>
      </c>
    </row>
    <row r="47" spans="1:27">
      <c r="A47" s="12"/>
    </row>
    <row r="49" spans="1:1">
      <c r="A49" s="1" t="s">
        <v>42</v>
      </c>
    </row>
    <row r="50" spans="1:1">
      <c r="A50" s="1" t="s">
        <v>37</v>
      </c>
    </row>
    <row r="51" spans="1:1">
      <c r="A51" s="1" t="s">
        <v>21</v>
      </c>
    </row>
  </sheetData>
  <mergeCells count="19">
    <mergeCell ref="A32:D32"/>
    <mergeCell ref="A34:D34"/>
    <mergeCell ref="A38:D38"/>
    <mergeCell ref="A40:D40"/>
    <mergeCell ref="C14:D14"/>
    <mergeCell ref="B15:D15"/>
    <mergeCell ref="B16:D16"/>
    <mergeCell ref="B23:D23"/>
    <mergeCell ref="A30:D30"/>
    <mergeCell ref="X4:Y4"/>
    <mergeCell ref="A7:D7"/>
    <mergeCell ref="B8:D8"/>
    <mergeCell ref="C9:D9"/>
    <mergeCell ref="C10:D10"/>
    <mergeCell ref="G4:H4"/>
    <mergeCell ref="I4:J4"/>
    <mergeCell ref="K4:L4"/>
    <mergeCell ref="M4:N4"/>
    <mergeCell ref="O4:W4"/>
  </mergeCells>
  <phoneticPr fontId="1"/>
  <pageMargins left="0.59055118110236227" right="0.39370078740157483" top="0.59055118110236227" bottom="0.59055118110236227" header="0.19685039370078741" footer="0.39370078740157483"/>
  <pageSetup paperSize="9" scale="96" orientation="portrait" r:id="rId1"/>
  <headerFooter scaleWithDoc="0" alignWithMargins="0">
    <oddHeader>&amp;C&amp;"ＭＳ 明朝,標準"&amp;8令和2年度 秋田県税務統計書</oddHeader>
    <oddFooter>&amp;C&amp;"ＭＳ 明朝,標準"&amp;9- 87 -</oddFooter>
  </headerFooter>
  <colBreaks count="1" manualBreakCount="1">
    <brk id="23" max="4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R2</vt:lpstr>
      <vt:lpstr>'R2'!Print_Area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田口　剣</cp:lastModifiedBy>
  <cp:lastPrinted>2021-10-29T02:07:00Z</cp:lastPrinted>
  <dcterms:created xsi:type="dcterms:W3CDTF">1997-07-25T00:46:19Z</dcterms:created>
  <dcterms:modified xsi:type="dcterms:W3CDTF">2021-11-26T05:57:03Z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3.0.2.0</vt:lpwstr>
      <vt:lpwstr>3.1.2.0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2021-11-01T05:35:12Z</vt:filetime>
  </property>
</Properties>
</file>