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10.36.3.1\share\令和３年度\Ｆ_市町村税政班\R3 市町村税の概要\☆掲載用データ☆\02_課税状況調査\"/>
    </mc:Choice>
  </mc:AlternateContent>
  <xr:revisionPtr revIDLastSave="0" documentId="13_ncr:1_{956A5607-E4A4-4E83-B113-A93BE3F28FC6}" xr6:coauthVersionLast="47" xr6:coauthVersionMax="47" xr10:uidLastSave="{00000000-0000-0000-0000-000000000000}"/>
  <bookViews>
    <workbookView xWindow="-120" yWindow="-120" windowWidth="29040" windowHeight="15840" tabRatio="710" xr2:uid="{00000000-000D-0000-FFFF-FFFF00000000}"/>
  </bookViews>
  <sheets>
    <sheet name="目次" sheetId="25" r:id="rId1"/>
    <sheet name="1(p.1-3)" sheetId="1" r:id="rId2"/>
    <sheet name="2(p.4-6)" sheetId="2" r:id="rId3"/>
    <sheet name="3(p.7-10)" sheetId="3" r:id="rId4"/>
    <sheet name="4(p.11)" sheetId="4" r:id="rId5"/>
    <sheet name="5(p.12)" sheetId="29" r:id="rId6"/>
    <sheet name="6(p.13-14)" sheetId="5" r:id="rId7"/>
    <sheet name="7(p.15-18)" sheetId="6" r:id="rId8"/>
    <sheet name="8(p.19-24)" sheetId="7" r:id="rId9"/>
    <sheet name="9(p.25-30)" sheetId="31" r:id="rId10"/>
    <sheet name="10(p.31-36)" sheetId="32" r:id="rId11"/>
    <sheet name="11(p.37-42)" sheetId="33" r:id="rId12"/>
    <sheet name="12(p.43-44)" sheetId="11" r:id="rId13"/>
    <sheet name="13(p.45)" sheetId="12" r:id="rId14"/>
    <sheet name="14(p.46)" sheetId="13" r:id="rId15"/>
    <sheet name="15(p.47-48)" sheetId="14" r:id="rId16"/>
    <sheet name="16(p.49)" sheetId="26" r:id="rId17"/>
    <sheet name="17(p.50)" sheetId="15" r:id="rId18"/>
    <sheet name="18(p.51-54)" sheetId="16" r:id="rId19"/>
    <sheet name="19(p.55-58)" sheetId="27" r:id="rId20"/>
    <sheet name="20(p.59-62)" sheetId="17" r:id="rId21"/>
    <sheet name="21(p63-65)" sheetId="18" r:id="rId22"/>
    <sheet name="22(p.66-68)" sheetId="28" r:id="rId23"/>
    <sheet name="23(p.69-71)" sheetId="19" r:id="rId24"/>
    <sheet name="24(p.72-76)" sheetId="30" r:id="rId25"/>
  </sheets>
  <definedNames>
    <definedName name="_xlnm.Print_Area" localSheetId="1">'1(p.1-3)'!$A$1:$W$34</definedName>
    <definedName name="_xlnm.Print_Area" localSheetId="10">'10(p.31-36)'!$A$1:$BH$36</definedName>
    <definedName name="_xlnm.Print_Area" localSheetId="11">'11(p.37-42)'!$A$1:$BH$36</definedName>
    <definedName name="_xlnm.Print_Area" localSheetId="12">'12(p.43-44)'!$A$1:$P$29</definedName>
    <definedName name="_xlnm.Print_Area" localSheetId="13">'13(p.45)'!$A$1:$D$34</definedName>
    <definedName name="_xlnm.Print_Area" localSheetId="16">'16(p.49)'!$A$1:$J$35</definedName>
    <definedName name="_xlnm.Print_Area" localSheetId="21">'21(p63-65)'!$A$1:$Y$34</definedName>
    <definedName name="_xlnm.Print_Area" localSheetId="22">'22(p.66-68)'!$A$1:$X$34</definedName>
    <definedName name="_xlnm.Print_Area" localSheetId="23">'23(p.69-71)'!$A$1:$V$34</definedName>
    <definedName name="_xlnm.Print_Area" localSheetId="3">'3(p.7-10)'!$A$1:$AC$35</definedName>
    <definedName name="_xlnm.Print_Area" localSheetId="7">'7(p.15-18)'!$A$1:$S$66</definedName>
    <definedName name="_xlnm.Print_Area" localSheetId="8">'8(p.19-24)'!$A$1:$BH$36</definedName>
    <definedName name="_xlnm.Print_Area" localSheetId="9">'9(p.25-30)'!$A$1:$BH$36</definedName>
    <definedName name="_xlnm.Print_Area" localSheetId="0">目次!$A$1:$D$40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6" l="1"/>
  <c r="M10" i="14"/>
  <c r="L10" i="14"/>
  <c r="G10" i="14"/>
  <c r="B4" i="30"/>
  <c r="B4" i="19"/>
  <c r="B4" i="28"/>
  <c r="B4" i="18"/>
  <c r="B4" i="17"/>
  <c r="B4" i="27"/>
  <c r="B4" i="16"/>
  <c r="B4" i="15"/>
  <c r="B4" i="26"/>
  <c r="B4" i="14"/>
  <c r="B4" i="13"/>
  <c r="B4" i="12"/>
  <c r="B4" i="11"/>
  <c r="I20" i="13"/>
  <c r="E20" i="13"/>
  <c r="F20" i="13"/>
  <c r="G20" i="13"/>
  <c r="H20" i="13"/>
  <c r="D20" i="13"/>
  <c r="D11" i="13"/>
  <c r="C11" i="13"/>
  <c r="E23" i="11"/>
  <c r="AL11" i="32"/>
  <c r="G11" i="32"/>
  <c r="BG11" i="31"/>
  <c r="BF11" i="31"/>
  <c r="AZ11" i="31"/>
  <c r="AY11" i="31"/>
  <c r="AT11" i="31"/>
  <c r="AL33" i="31"/>
  <c r="AL36" i="31"/>
  <c r="AG11" i="31"/>
  <c r="AB11" i="31"/>
  <c r="W11" i="31"/>
  <c r="O11" i="31"/>
  <c r="G11" i="31"/>
  <c r="BG11" i="7"/>
  <c r="BF11" i="7"/>
  <c r="BD11" i="7"/>
  <c r="AZ11" i="7"/>
  <c r="AY11" i="7"/>
  <c r="AT11" i="7"/>
  <c r="AL11" i="7"/>
  <c r="AG11" i="7"/>
  <c r="AB11" i="7"/>
  <c r="W11" i="7"/>
  <c r="O11" i="7"/>
  <c r="G66" i="6" l="1"/>
  <c r="M33" i="1"/>
  <c r="M9" i="1"/>
  <c r="H33" i="1"/>
  <c r="H34" i="1"/>
  <c r="H9" i="1"/>
  <c r="C36" i="25" l="1"/>
  <c r="C35" i="25"/>
  <c r="C34" i="25"/>
  <c r="C33" i="25"/>
  <c r="C32" i="25"/>
  <c r="C31" i="25"/>
  <c r="C30" i="25"/>
  <c r="C25" i="25"/>
  <c r="C29" i="25"/>
  <c r="C28" i="25"/>
  <c r="C27" i="25"/>
  <c r="C26" i="25"/>
  <c r="C24" i="25"/>
  <c r="AQ36" i="30"/>
  <c r="AP36" i="30"/>
  <c r="AO36" i="30"/>
  <c r="AN36" i="30"/>
  <c r="AM36" i="30"/>
  <c r="AF36" i="30"/>
  <c r="AL36" i="30" s="1"/>
  <c r="AE36" i="30"/>
  <c r="AD36" i="30"/>
  <c r="AC36" i="30"/>
  <c r="AB36" i="30"/>
  <c r="AA36" i="30"/>
  <c r="Z36" i="30"/>
  <c r="Y36" i="30"/>
  <c r="X36" i="30"/>
  <c r="W36" i="30"/>
  <c r="V36" i="30"/>
  <c r="U36" i="30"/>
  <c r="T36" i="30"/>
  <c r="P36" i="30"/>
  <c r="O36" i="30"/>
  <c r="N36" i="30"/>
  <c r="M36" i="30"/>
  <c r="L36" i="30"/>
  <c r="K36" i="30"/>
  <c r="J36" i="30"/>
  <c r="I36" i="30"/>
  <c r="H36" i="30"/>
  <c r="G36" i="30"/>
  <c r="F36" i="30"/>
  <c r="E36" i="30"/>
  <c r="D36" i="30"/>
  <c r="C36" i="30"/>
  <c r="AL35" i="30"/>
  <c r="AK35" i="30"/>
  <c r="AL34" i="30"/>
  <c r="AK34" i="30"/>
  <c r="AL33" i="30"/>
  <c r="AK33" i="30"/>
  <c r="AL32" i="30"/>
  <c r="AK32" i="30"/>
  <c r="AL31" i="30"/>
  <c r="AK31" i="30"/>
  <c r="AL30" i="30"/>
  <c r="AK30" i="30"/>
  <c r="AL29" i="30"/>
  <c r="AK29" i="30"/>
  <c r="AL28" i="30"/>
  <c r="AK28" i="30"/>
  <c r="AL27" i="30"/>
  <c r="AK27" i="30"/>
  <c r="AL26" i="30"/>
  <c r="AK26" i="30"/>
  <c r="AL25" i="30"/>
  <c r="AK25" i="30"/>
  <c r="AL24" i="30"/>
  <c r="AK24" i="30"/>
  <c r="AL23" i="30"/>
  <c r="AK23" i="30"/>
  <c r="AL22" i="30"/>
  <c r="AK22" i="30"/>
  <c r="AL21" i="30"/>
  <c r="AK21" i="30"/>
  <c r="AL20" i="30"/>
  <c r="AK20" i="30"/>
  <c r="AL19" i="30"/>
  <c r="AK19" i="30"/>
  <c r="AL18" i="30"/>
  <c r="AK18" i="30"/>
  <c r="AL17" i="30"/>
  <c r="AK17" i="30"/>
  <c r="AL16" i="30"/>
  <c r="AK16" i="30"/>
  <c r="AL15" i="30"/>
  <c r="AK15" i="30"/>
  <c r="AL14" i="30"/>
  <c r="AK14" i="30"/>
  <c r="AL13" i="30"/>
  <c r="AK13" i="30"/>
  <c r="AL12" i="30"/>
  <c r="AK12" i="30"/>
  <c r="AL11" i="30"/>
  <c r="AK11" i="30"/>
  <c r="AI4" i="30"/>
  <c r="R4" i="30"/>
  <c r="Q4" i="19"/>
  <c r="Q4" i="28"/>
  <c r="P4" i="18"/>
  <c r="AF36" i="17"/>
  <c r="AE36" i="17"/>
  <c r="AD36" i="17"/>
  <c r="AC36" i="17"/>
  <c r="AB36" i="17"/>
  <c r="AA36" i="17"/>
  <c r="Z36" i="17"/>
  <c r="Y36" i="17"/>
  <c r="X36" i="17"/>
  <c r="W36" i="17"/>
  <c r="V36" i="17"/>
  <c r="U36" i="17"/>
  <c r="P36" i="17"/>
  <c r="O36" i="17"/>
  <c r="N36" i="17"/>
  <c r="M36" i="17"/>
  <c r="I36" i="17"/>
  <c r="H36" i="17"/>
  <c r="G36" i="17"/>
  <c r="F36" i="17"/>
  <c r="E36" i="17"/>
  <c r="D36" i="17"/>
  <c r="C36" i="17"/>
  <c r="S4" i="17"/>
  <c r="AF36" i="27"/>
  <c r="AE36" i="27"/>
  <c r="AD36" i="27"/>
  <c r="AC36" i="27"/>
  <c r="AB36" i="27"/>
  <c r="AA36" i="27"/>
  <c r="Z36" i="27"/>
  <c r="Y36" i="27"/>
  <c r="X36" i="27"/>
  <c r="W36" i="27"/>
  <c r="V36" i="27"/>
  <c r="U36" i="27"/>
  <c r="P36" i="27"/>
  <c r="O36" i="27"/>
  <c r="N36" i="27"/>
  <c r="M36" i="27"/>
  <c r="I36" i="27"/>
  <c r="H36" i="27"/>
  <c r="G36" i="27"/>
  <c r="F36" i="27"/>
  <c r="E36" i="27"/>
  <c r="D36" i="27"/>
  <c r="C36" i="27"/>
  <c r="S4" i="27"/>
  <c r="AF36" i="16"/>
  <c r="AE36" i="16"/>
  <c r="AD36" i="16"/>
  <c r="AC36" i="16"/>
  <c r="AB36" i="16"/>
  <c r="AA36" i="16"/>
  <c r="Z36" i="16"/>
  <c r="Y36" i="16"/>
  <c r="X36" i="16"/>
  <c r="W36" i="16"/>
  <c r="V36" i="16"/>
  <c r="U36" i="16"/>
  <c r="P36" i="16"/>
  <c r="O36" i="16"/>
  <c r="N36" i="16"/>
  <c r="M36" i="16"/>
  <c r="I36" i="16"/>
  <c r="H36" i="16"/>
  <c r="G36" i="16"/>
  <c r="F36" i="16"/>
  <c r="E36" i="16"/>
  <c r="D36" i="16"/>
  <c r="C36" i="16"/>
  <c r="S4" i="16"/>
  <c r="I35" i="15"/>
  <c r="H35" i="15"/>
  <c r="F35" i="15"/>
  <c r="D35" i="15"/>
  <c r="C35" i="15"/>
  <c r="J34" i="15"/>
  <c r="E34" i="15"/>
  <c r="G34" i="15" s="1"/>
  <c r="J33" i="15"/>
  <c r="E33" i="15"/>
  <c r="G33" i="15" s="1"/>
  <c r="J32" i="15"/>
  <c r="E32" i="15"/>
  <c r="G32" i="15" s="1"/>
  <c r="J31" i="15"/>
  <c r="E31" i="15"/>
  <c r="G31" i="15" s="1"/>
  <c r="J30" i="15"/>
  <c r="E30" i="15"/>
  <c r="G30" i="15" s="1"/>
  <c r="J29" i="15"/>
  <c r="E29" i="15"/>
  <c r="G29" i="15" s="1"/>
  <c r="J28" i="15"/>
  <c r="E28" i="15"/>
  <c r="G28" i="15" s="1"/>
  <c r="J27" i="15"/>
  <c r="E27" i="15"/>
  <c r="G27" i="15" s="1"/>
  <c r="J26" i="15"/>
  <c r="E26" i="15"/>
  <c r="G26" i="15" s="1"/>
  <c r="J25" i="15"/>
  <c r="E25" i="15"/>
  <c r="G25" i="15" s="1"/>
  <c r="J24" i="15"/>
  <c r="G24" i="15"/>
  <c r="E24" i="15"/>
  <c r="J23" i="15"/>
  <c r="E23" i="15"/>
  <c r="G23" i="15" s="1"/>
  <c r="J22" i="15"/>
  <c r="E22" i="15"/>
  <c r="G22" i="15" s="1"/>
  <c r="J21" i="15"/>
  <c r="E21" i="15"/>
  <c r="G21" i="15" s="1"/>
  <c r="J20" i="15"/>
  <c r="G20" i="15"/>
  <c r="E20" i="15"/>
  <c r="J19" i="15"/>
  <c r="E19" i="15"/>
  <c r="G19" i="15" s="1"/>
  <c r="J18" i="15"/>
  <c r="E18" i="15"/>
  <c r="G18" i="15" s="1"/>
  <c r="J17" i="15"/>
  <c r="E17" i="15"/>
  <c r="G17" i="15" s="1"/>
  <c r="J16" i="15"/>
  <c r="E16" i="15"/>
  <c r="G16" i="15" s="1"/>
  <c r="J15" i="15"/>
  <c r="E15" i="15"/>
  <c r="G15" i="15" s="1"/>
  <c r="J14" i="15"/>
  <c r="E14" i="15"/>
  <c r="G14" i="15" s="1"/>
  <c r="J13" i="15"/>
  <c r="E13" i="15"/>
  <c r="G13" i="15" s="1"/>
  <c r="J12" i="15"/>
  <c r="E12" i="15"/>
  <c r="G12" i="15" s="1"/>
  <c r="J11" i="15"/>
  <c r="E11" i="15"/>
  <c r="G11" i="15" s="1"/>
  <c r="J10" i="15"/>
  <c r="E10" i="15"/>
  <c r="I35" i="26"/>
  <c r="H35" i="26"/>
  <c r="F35" i="26"/>
  <c r="D35" i="26"/>
  <c r="C35" i="26"/>
  <c r="J34" i="26"/>
  <c r="E34" i="26"/>
  <c r="G34" i="26" s="1"/>
  <c r="J33" i="26"/>
  <c r="E33" i="26"/>
  <c r="G33" i="26" s="1"/>
  <c r="J32" i="26"/>
  <c r="E32" i="26"/>
  <c r="G32" i="26" s="1"/>
  <c r="J31" i="26"/>
  <c r="E31" i="26"/>
  <c r="G31" i="26" s="1"/>
  <c r="J30" i="26"/>
  <c r="E30" i="26"/>
  <c r="G30" i="26" s="1"/>
  <c r="J29" i="26"/>
  <c r="E29" i="26"/>
  <c r="G29" i="26" s="1"/>
  <c r="J28" i="26"/>
  <c r="G28" i="26"/>
  <c r="E28" i="26"/>
  <c r="J27" i="26"/>
  <c r="E27" i="26"/>
  <c r="G27" i="26" s="1"/>
  <c r="J26" i="26"/>
  <c r="E26" i="26"/>
  <c r="G26" i="26" s="1"/>
  <c r="J25" i="26"/>
  <c r="E25" i="26"/>
  <c r="G25" i="26" s="1"/>
  <c r="J24" i="26"/>
  <c r="E24" i="26"/>
  <c r="G24" i="26" s="1"/>
  <c r="J23" i="26"/>
  <c r="E23" i="26"/>
  <c r="G23" i="26" s="1"/>
  <c r="J22" i="26"/>
  <c r="E22" i="26"/>
  <c r="G22" i="26" s="1"/>
  <c r="J21" i="26"/>
  <c r="E21" i="26"/>
  <c r="G21" i="26" s="1"/>
  <c r="J20" i="26"/>
  <c r="G20" i="26"/>
  <c r="E20" i="26"/>
  <c r="J19" i="26"/>
  <c r="E19" i="26"/>
  <c r="G19" i="26" s="1"/>
  <c r="J18" i="26"/>
  <c r="E18" i="26"/>
  <c r="G18" i="26" s="1"/>
  <c r="J17" i="26"/>
  <c r="E17" i="26"/>
  <c r="G17" i="26" s="1"/>
  <c r="J16" i="26"/>
  <c r="E16" i="26"/>
  <c r="G16" i="26" s="1"/>
  <c r="J15" i="26"/>
  <c r="E15" i="26"/>
  <c r="G15" i="26" s="1"/>
  <c r="J14" i="26"/>
  <c r="E14" i="26"/>
  <c r="G14" i="26" s="1"/>
  <c r="J13" i="26"/>
  <c r="E13" i="26"/>
  <c r="G13" i="26" s="1"/>
  <c r="J12" i="26"/>
  <c r="G12" i="26"/>
  <c r="E12" i="26"/>
  <c r="J11" i="26"/>
  <c r="E11" i="26"/>
  <c r="G11" i="26" s="1"/>
  <c r="J10" i="26"/>
  <c r="K35" i="14"/>
  <c r="J35" i="14"/>
  <c r="I35" i="14"/>
  <c r="H35" i="14"/>
  <c r="F35" i="14"/>
  <c r="D35" i="14"/>
  <c r="C35" i="14"/>
  <c r="M34" i="14"/>
  <c r="L34" i="14"/>
  <c r="E34" i="14"/>
  <c r="G34" i="14" s="1"/>
  <c r="L33" i="14"/>
  <c r="M33" i="14" s="1"/>
  <c r="E33" i="14"/>
  <c r="G33" i="14" s="1"/>
  <c r="L32" i="14"/>
  <c r="M32" i="14" s="1"/>
  <c r="E32" i="14"/>
  <c r="G32" i="14" s="1"/>
  <c r="L31" i="14"/>
  <c r="M31" i="14" s="1"/>
  <c r="E31" i="14"/>
  <c r="G31" i="14" s="1"/>
  <c r="M30" i="14"/>
  <c r="L30" i="14"/>
  <c r="E30" i="14"/>
  <c r="G30" i="14" s="1"/>
  <c r="M29" i="14"/>
  <c r="L29" i="14"/>
  <c r="E29" i="14"/>
  <c r="G29" i="14" s="1"/>
  <c r="L28" i="14"/>
  <c r="M28" i="14" s="1"/>
  <c r="E28" i="14"/>
  <c r="G28" i="14" s="1"/>
  <c r="L27" i="14"/>
  <c r="M27" i="14" s="1"/>
  <c r="E27" i="14"/>
  <c r="G27" i="14" s="1"/>
  <c r="M26" i="14"/>
  <c r="L26" i="14"/>
  <c r="E26" i="14"/>
  <c r="G26" i="14" s="1"/>
  <c r="M25" i="14"/>
  <c r="L25" i="14"/>
  <c r="E25" i="14"/>
  <c r="G25" i="14" s="1"/>
  <c r="L24" i="14"/>
  <c r="M24" i="14" s="1"/>
  <c r="E24" i="14"/>
  <c r="G24" i="14" s="1"/>
  <c r="L23" i="14"/>
  <c r="M23" i="14" s="1"/>
  <c r="E23" i="14"/>
  <c r="G23" i="14" s="1"/>
  <c r="M22" i="14"/>
  <c r="L22" i="14"/>
  <c r="E22" i="14"/>
  <c r="G22" i="14" s="1"/>
  <c r="M21" i="14"/>
  <c r="L21" i="14"/>
  <c r="E21" i="14"/>
  <c r="G21" i="14" s="1"/>
  <c r="L20" i="14"/>
  <c r="M20" i="14" s="1"/>
  <c r="E20" i="14"/>
  <c r="G20" i="14" s="1"/>
  <c r="L19" i="14"/>
  <c r="M19" i="14" s="1"/>
  <c r="E19" i="14"/>
  <c r="G19" i="14" s="1"/>
  <c r="M18" i="14"/>
  <c r="L18" i="14"/>
  <c r="E18" i="14"/>
  <c r="G18" i="14" s="1"/>
  <c r="M17" i="14"/>
  <c r="L17" i="14"/>
  <c r="E17" i="14"/>
  <c r="G17" i="14" s="1"/>
  <c r="L16" i="14"/>
  <c r="M16" i="14" s="1"/>
  <c r="E16" i="14"/>
  <c r="G16" i="14" s="1"/>
  <c r="L15" i="14"/>
  <c r="M15" i="14" s="1"/>
  <c r="E15" i="14"/>
  <c r="G15" i="14" s="1"/>
  <c r="M14" i="14"/>
  <c r="L14" i="14"/>
  <c r="E14" i="14"/>
  <c r="G14" i="14" s="1"/>
  <c r="M13" i="14"/>
  <c r="L13" i="14"/>
  <c r="E13" i="14"/>
  <c r="G13" i="14" s="1"/>
  <c r="L12" i="14"/>
  <c r="M12" i="14" s="1"/>
  <c r="E12" i="14"/>
  <c r="G12" i="14" s="1"/>
  <c r="L11" i="14"/>
  <c r="M11" i="14" s="1"/>
  <c r="E11" i="14"/>
  <c r="G11" i="14" s="1"/>
  <c r="L35" i="14"/>
  <c r="E10" i="14"/>
  <c r="I19" i="13"/>
  <c r="F19" i="13"/>
  <c r="I18" i="13"/>
  <c r="F18" i="13"/>
  <c r="D34" i="12"/>
  <c r="C34" i="12"/>
  <c r="N27" i="11"/>
  <c r="M27" i="11"/>
  <c r="K27" i="11"/>
  <c r="J27" i="11"/>
  <c r="H27" i="11"/>
  <c r="G27" i="11"/>
  <c r="E27" i="11"/>
  <c r="N26" i="11"/>
  <c r="M26" i="11"/>
  <c r="K26" i="11"/>
  <c r="J26" i="11"/>
  <c r="H26" i="11"/>
  <c r="G26" i="11"/>
  <c r="E26" i="11"/>
  <c r="N25" i="11"/>
  <c r="M25" i="11"/>
  <c r="K25" i="11"/>
  <c r="J25" i="11"/>
  <c r="H25" i="11"/>
  <c r="G25" i="11"/>
  <c r="E25" i="11"/>
  <c r="N24" i="11"/>
  <c r="M24" i="11"/>
  <c r="K24" i="11"/>
  <c r="J24" i="11"/>
  <c r="H24" i="11"/>
  <c r="G24" i="11"/>
  <c r="E24" i="11"/>
  <c r="O22" i="11"/>
  <c r="L22" i="11"/>
  <c r="I22" i="11"/>
  <c r="N21" i="11"/>
  <c r="M21" i="11"/>
  <c r="K21" i="11"/>
  <c r="J21" i="11"/>
  <c r="H21" i="11"/>
  <c r="G21" i="11"/>
  <c r="F21" i="11"/>
  <c r="E21" i="11"/>
  <c r="O20" i="11"/>
  <c r="O27" i="11" s="1"/>
  <c r="L20" i="11"/>
  <c r="I20" i="11"/>
  <c r="O19" i="11"/>
  <c r="L19" i="11"/>
  <c r="I19" i="11"/>
  <c r="O18" i="11"/>
  <c r="O25" i="11" s="1"/>
  <c r="L18" i="11"/>
  <c r="I18" i="11"/>
  <c r="O17" i="11"/>
  <c r="L17" i="11"/>
  <c r="I17" i="11"/>
  <c r="N16" i="11"/>
  <c r="N23" i="11" s="1"/>
  <c r="M16" i="11"/>
  <c r="M23" i="11" s="1"/>
  <c r="K16" i="11"/>
  <c r="K23" i="11" s="1"/>
  <c r="J16" i="11"/>
  <c r="L16" i="11" s="1"/>
  <c r="H16" i="11"/>
  <c r="H23" i="11" s="1"/>
  <c r="G16" i="11"/>
  <c r="F16" i="11"/>
  <c r="E16" i="11"/>
  <c r="O15" i="11"/>
  <c r="L15" i="11"/>
  <c r="L27" i="11" s="1"/>
  <c r="I15" i="11"/>
  <c r="I27" i="11" s="1"/>
  <c r="O14" i="11"/>
  <c r="O26" i="11" s="1"/>
  <c r="L14" i="11"/>
  <c r="I14" i="11"/>
  <c r="I26" i="11" s="1"/>
  <c r="O13" i="11"/>
  <c r="L13" i="11"/>
  <c r="I13" i="11"/>
  <c r="O12" i="11"/>
  <c r="L12" i="11"/>
  <c r="L24" i="11" s="1"/>
  <c r="I12" i="11"/>
  <c r="I24" i="11" s="1"/>
  <c r="O11" i="11"/>
  <c r="L11" i="11"/>
  <c r="I11" i="11"/>
  <c r="O10" i="11"/>
  <c r="L10" i="11"/>
  <c r="I10" i="11"/>
  <c r="O9" i="11"/>
  <c r="L9" i="11"/>
  <c r="I9" i="11"/>
  <c r="BE36" i="33"/>
  <c r="BC36" i="33"/>
  <c r="BB36" i="33"/>
  <c r="BA36" i="33"/>
  <c r="AX36" i="33"/>
  <c r="AW36" i="33"/>
  <c r="AV36" i="33"/>
  <c r="AU36" i="33"/>
  <c r="AS36" i="33"/>
  <c r="AR36" i="33"/>
  <c r="AQ36" i="33"/>
  <c r="AP36" i="33"/>
  <c r="AK36" i="33"/>
  <c r="AJ36" i="33"/>
  <c r="AI36" i="33"/>
  <c r="AH36" i="33"/>
  <c r="AF36" i="33"/>
  <c r="AE36" i="33"/>
  <c r="AD36" i="33"/>
  <c r="AC36" i="33"/>
  <c r="AA36" i="33"/>
  <c r="Z36" i="33"/>
  <c r="Y36" i="33"/>
  <c r="X36" i="33"/>
  <c r="S36" i="33"/>
  <c r="R36" i="33"/>
  <c r="Q36" i="33"/>
  <c r="P36" i="33"/>
  <c r="N36" i="33"/>
  <c r="M36" i="33"/>
  <c r="L36" i="33"/>
  <c r="K36" i="33"/>
  <c r="J36" i="33"/>
  <c r="I36" i="33"/>
  <c r="H36" i="33"/>
  <c r="F36" i="33"/>
  <c r="E36" i="33"/>
  <c r="D36" i="33"/>
  <c r="C36" i="33"/>
  <c r="AY35" i="33"/>
  <c r="AT35" i="33"/>
  <c r="AL35" i="33"/>
  <c r="AG35" i="33"/>
  <c r="AB35" i="33"/>
  <c r="W35" i="33"/>
  <c r="O35" i="33"/>
  <c r="G35" i="33"/>
  <c r="BF35" i="33" s="1"/>
  <c r="AY34" i="33"/>
  <c r="AT34" i="33"/>
  <c r="AL34" i="33"/>
  <c r="AG34" i="33"/>
  <c r="AB34" i="33"/>
  <c r="W34" i="33"/>
  <c r="O34" i="33"/>
  <c r="G34" i="33"/>
  <c r="BF34" i="33" s="1"/>
  <c r="AY33" i="33"/>
  <c r="AT33" i="33"/>
  <c r="AL33" i="33"/>
  <c r="AG33" i="33"/>
  <c r="AB33" i="33"/>
  <c r="W33" i="33"/>
  <c r="O33" i="33"/>
  <c r="G33" i="33"/>
  <c r="BF33" i="33" s="1"/>
  <c r="AY32" i="33"/>
  <c r="AT32" i="33"/>
  <c r="AL32" i="33"/>
  <c r="AG32" i="33"/>
  <c r="AB32" i="33"/>
  <c r="W32" i="33"/>
  <c r="O32" i="33"/>
  <c r="G32" i="33"/>
  <c r="BF32" i="33" s="1"/>
  <c r="AY31" i="33"/>
  <c r="AT31" i="33"/>
  <c r="AL31" i="33"/>
  <c r="AG31" i="33"/>
  <c r="AB31" i="33"/>
  <c r="W31" i="33"/>
  <c r="O31" i="33"/>
  <c r="G31" i="33"/>
  <c r="BF31" i="33" s="1"/>
  <c r="AY30" i="33"/>
  <c r="AT30" i="33"/>
  <c r="AL30" i="33"/>
  <c r="AG30" i="33"/>
  <c r="AB30" i="33"/>
  <c r="W30" i="33"/>
  <c r="O30" i="33"/>
  <c r="G30" i="33"/>
  <c r="BF30" i="33" s="1"/>
  <c r="AY29" i="33"/>
  <c r="AT29" i="33"/>
  <c r="AL29" i="33"/>
  <c r="AG29" i="33"/>
  <c r="AB29" i="33"/>
  <c r="W29" i="33"/>
  <c r="O29" i="33"/>
  <c r="G29" i="33"/>
  <c r="BF29" i="33" s="1"/>
  <c r="AY28" i="33"/>
  <c r="AT28" i="33"/>
  <c r="AL28" i="33"/>
  <c r="AG28" i="33"/>
  <c r="AB28" i="33"/>
  <c r="W28" i="33"/>
  <c r="O28" i="33"/>
  <c r="G28" i="33"/>
  <c r="BF28" i="33" s="1"/>
  <c r="AY27" i="33"/>
  <c r="AT27" i="33"/>
  <c r="AL27" i="33"/>
  <c r="AG27" i="33"/>
  <c r="AB27" i="33"/>
  <c r="W27" i="33"/>
  <c r="O27" i="33"/>
  <c r="G27" i="33"/>
  <c r="BF27" i="33" s="1"/>
  <c r="AY26" i="33"/>
  <c r="AT26" i="33"/>
  <c r="AL26" i="33"/>
  <c r="AG26" i="33"/>
  <c r="AB26" i="33"/>
  <c r="W26" i="33"/>
  <c r="O26" i="33"/>
  <c r="G26" i="33"/>
  <c r="BF26" i="33" s="1"/>
  <c r="AY25" i="33"/>
  <c r="AT25" i="33"/>
  <c r="AL25" i="33"/>
  <c r="AG25" i="33"/>
  <c r="AB25" i="33"/>
  <c r="W25" i="33"/>
  <c r="O25" i="33"/>
  <c r="G25" i="33"/>
  <c r="BF25" i="33" s="1"/>
  <c r="AY24" i="33"/>
  <c r="AT24" i="33"/>
  <c r="AL24" i="33"/>
  <c r="AG24" i="33"/>
  <c r="AB24" i="33"/>
  <c r="W24" i="33"/>
  <c r="O24" i="33"/>
  <c r="G24" i="33"/>
  <c r="BF24" i="33" s="1"/>
  <c r="AY23" i="33"/>
  <c r="AT23" i="33"/>
  <c r="AL23" i="33"/>
  <c r="AG23" i="33"/>
  <c r="AB23" i="33"/>
  <c r="W23" i="33"/>
  <c r="O23" i="33"/>
  <c r="G23" i="33"/>
  <c r="BF23" i="33" s="1"/>
  <c r="AY22" i="33"/>
  <c r="AT22" i="33"/>
  <c r="AL22" i="33"/>
  <c r="AG22" i="33"/>
  <c r="AB22" i="33"/>
  <c r="W22" i="33"/>
  <c r="O22" i="33"/>
  <c r="G22" i="33"/>
  <c r="BF22" i="33" s="1"/>
  <c r="AY21" i="33"/>
  <c r="AT21" i="33"/>
  <c r="AL21" i="33"/>
  <c r="AG21" i="33"/>
  <c r="AB21" i="33"/>
  <c r="W21" i="33"/>
  <c r="O21" i="33"/>
  <c r="G21" i="33"/>
  <c r="BF21" i="33" s="1"/>
  <c r="AY20" i="33"/>
  <c r="AT20" i="33"/>
  <c r="AL20" i="33"/>
  <c r="AG20" i="33"/>
  <c r="AB20" i="33"/>
  <c r="W20" i="33"/>
  <c r="O20" i="33"/>
  <c r="G20" i="33"/>
  <c r="BF20" i="33" s="1"/>
  <c r="AY19" i="33"/>
  <c r="AT19" i="33"/>
  <c r="AL19" i="33"/>
  <c r="AG19" i="33"/>
  <c r="AB19" i="33"/>
  <c r="W19" i="33"/>
  <c r="O19" i="33"/>
  <c r="G19" i="33"/>
  <c r="BF19" i="33" s="1"/>
  <c r="AY18" i="33"/>
  <c r="AT18" i="33"/>
  <c r="AL18" i="33"/>
  <c r="AG18" i="33"/>
  <c r="AB18" i="33"/>
  <c r="W18" i="33"/>
  <c r="O18" i="33"/>
  <c r="G18" i="33"/>
  <c r="BF18" i="33" s="1"/>
  <c r="AY17" i="33"/>
  <c r="AT17" i="33"/>
  <c r="AL17" i="33"/>
  <c r="AG17" i="33"/>
  <c r="AB17" i="33"/>
  <c r="W17" i="33"/>
  <c r="O17" i="33"/>
  <c r="G17" i="33"/>
  <c r="BF17" i="33" s="1"/>
  <c r="AY16" i="33"/>
  <c r="AT16" i="33"/>
  <c r="AL16" i="33"/>
  <c r="AG16" i="33"/>
  <c r="AB16" i="33"/>
  <c r="W16" i="33"/>
  <c r="O16" i="33"/>
  <c r="G16" i="33"/>
  <c r="BF16" i="33" s="1"/>
  <c r="AY15" i="33"/>
  <c r="AT15" i="33"/>
  <c r="AL15" i="33"/>
  <c r="AG15" i="33"/>
  <c r="AB15" i="33"/>
  <c r="W15" i="33"/>
  <c r="O15" i="33"/>
  <c r="G15" i="33"/>
  <c r="BF15" i="33" s="1"/>
  <c r="AY14" i="33"/>
  <c r="AT14" i="33"/>
  <c r="AL14" i="33"/>
  <c r="AG14" i="33"/>
  <c r="AB14" i="33"/>
  <c r="W14" i="33"/>
  <c r="O14" i="33"/>
  <c r="G14" i="33"/>
  <c r="BF14" i="33" s="1"/>
  <c r="AY13" i="33"/>
  <c r="AT13" i="33"/>
  <c r="AL13" i="33"/>
  <c r="AG13" i="33"/>
  <c r="AB13" i="33"/>
  <c r="W13" i="33"/>
  <c r="O13" i="33"/>
  <c r="G13" i="33"/>
  <c r="BF13" i="33" s="1"/>
  <c r="AY12" i="33"/>
  <c r="AT12" i="33"/>
  <c r="AL12" i="33"/>
  <c r="AG12" i="33"/>
  <c r="AB12" i="33"/>
  <c r="W12" i="33"/>
  <c r="O12" i="33"/>
  <c r="G12" i="33"/>
  <c r="BF12" i="33" s="1"/>
  <c r="AY11" i="33"/>
  <c r="AY36" i="33" s="1"/>
  <c r="AT11" i="33"/>
  <c r="AT36" i="33" s="1"/>
  <c r="AL11" i="33"/>
  <c r="AL36" i="33" s="1"/>
  <c r="AG11" i="33"/>
  <c r="AG36" i="33" s="1"/>
  <c r="AB11" i="33"/>
  <c r="AB36" i="33" s="1"/>
  <c r="W11" i="33"/>
  <c r="W36" i="33" s="1"/>
  <c r="O11" i="33"/>
  <c r="G11" i="33"/>
  <c r="G36" i="33" s="1"/>
  <c r="AN4" i="33"/>
  <c r="U4" i="33"/>
  <c r="BE36" i="32"/>
  <c r="BC36" i="32"/>
  <c r="BB36" i="32"/>
  <c r="BA36" i="32"/>
  <c r="AX36" i="32"/>
  <c r="AW36" i="32"/>
  <c r="AV36" i="32"/>
  <c r="AU36" i="32"/>
  <c r="AS36" i="32"/>
  <c r="AR36" i="32"/>
  <c r="AQ36" i="32"/>
  <c r="AP36" i="32"/>
  <c r="AK36" i="32"/>
  <c r="AJ36" i="32"/>
  <c r="AI36" i="32"/>
  <c r="AH36" i="32"/>
  <c r="AF36" i="32"/>
  <c r="AE36" i="32"/>
  <c r="AD36" i="32"/>
  <c r="AC36" i="32"/>
  <c r="AA36" i="32"/>
  <c r="Z36" i="32"/>
  <c r="Y36" i="32"/>
  <c r="X36" i="32"/>
  <c r="S36" i="32"/>
  <c r="R36" i="32"/>
  <c r="Q36" i="32"/>
  <c r="P36" i="32"/>
  <c r="N36" i="32"/>
  <c r="M36" i="32"/>
  <c r="L36" i="32"/>
  <c r="K36" i="32"/>
  <c r="J36" i="32"/>
  <c r="I36" i="32"/>
  <c r="H36" i="32"/>
  <c r="F36" i="32"/>
  <c r="E36" i="32"/>
  <c r="D36" i="32"/>
  <c r="C36" i="32"/>
  <c r="AY35" i="32"/>
  <c r="AT35" i="32"/>
  <c r="AL35" i="32"/>
  <c r="AG35" i="32"/>
  <c r="AB35" i="32"/>
  <c r="W35" i="32"/>
  <c r="O35" i="32"/>
  <c r="G35" i="32"/>
  <c r="BF35" i="32" s="1"/>
  <c r="AY34" i="32"/>
  <c r="AT34" i="32"/>
  <c r="AL34" i="32"/>
  <c r="AG34" i="32"/>
  <c r="AB34" i="32"/>
  <c r="W34" i="32"/>
  <c r="O34" i="32"/>
  <c r="G34" i="32"/>
  <c r="BF34" i="32" s="1"/>
  <c r="AY33" i="32"/>
  <c r="AT33" i="32"/>
  <c r="AL33" i="32"/>
  <c r="AG33" i="32"/>
  <c r="AB33" i="32"/>
  <c r="W33" i="32"/>
  <c r="O33" i="32"/>
  <c r="G33" i="32"/>
  <c r="BF33" i="32" s="1"/>
  <c r="AY32" i="32"/>
  <c r="AT32" i="32"/>
  <c r="AL32" i="32"/>
  <c r="AG32" i="32"/>
  <c r="AB32" i="32"/>
  <c r="W32" i="32"/>
  <c r="O32" i="32"/>
  <c r="G32" i="32"/>
  <c r="BF32" i="32" s="1"/>
  <c r="AY31" i="32"/>
  <c r="AT31" i="32"/>
  <c r="AL31" i="32"/>
  <c r="AG31" i="32"/>
  <c r="AB31" i="32"/>
  <c r="W31" i="32"/>
  <c r="O31" i="32"/>
  <c r="G31" i="32"/>
  <c r="BF31" i="32" s="1"/>
  <c r="AY30" i="32"/>
  <c r="AT30" i="32"/>
  <c r="AL30" i="32"/>
  <c r="AG30" i="32"/>
  <c r="AB30" i="32"/>
  <c r="W30" i="32"/>
  <c r="O30" i="32"/>
  <c r="G30" i="32"/>
  <c r="BF30" i="32" s="1"/>
  <c r="AY29" i="32"/>
  <c r="AT29" i="32"/>
  <c r="AL29" i="32"/>
  <c r="AG29" i="32"/>
  <c r="AB29" i="32"/>
  <c r="W29" i="32"/>
  <c r="O29" i="32"/>
  <c r="G29" i="32"/>
  <c r="BF29" i="32" s="1"/>
  <c r="AY28" i="32"/>
  <c r="AT28" i="32"/>
  <c r="AL28" i="32"/>
  <c r="AG28" i="32"/>
  <c r="AB28" i="32"/>
  <c r="W28" i="32"/>
  <c r="O28" i="32"/>
  <c r="G28" i="32"/>
  <c r="BF28" i="32" s="1"/>
  <c r="AY27" i="32"/>
  <c r="AT27" i="32"/>
  <c r="AL27" i="32"/>
  <c r="AG27" i="32"/>
  <c r="AB27" i="32"/>
  <c r="W27" i="32"/>
  <c r="O27" i="32"/>
  <c r="G27" i="32"/>
  <c r="BF27" i="32" s="1"/>
  <c r="AY26" i="32"/>
  <c r="AT26" i="32"/>
  <c r="AL26" i="32"/>
  <c r="AG26" i="32"/>
  <c r="AB26" i="32"/>
  <c r="W26" i="32"/>
  <c r="O26" i="32"/>
  <c r="G26" i="32"/>
  <c r="BF26" i="32" s="1"/>
  <c r="AY25" i="32"/>
  <c r="AT25" i="32"/>
  <c r="AL25" i="32"/>
  <c r="AG25" i="32"/>
  <c r="AB25" i="32"/>
  <c r="W25" i="32"/>
  <c r="O25" i="32"/>
  <c r="G25" i="32"/>
  <c r="BF25" i="32" s="1"/>
  <c r="AY24" i="32"/>
  <c r="AT24" i="32"/>
  <c r="AL24" i="32"/>
  <c r="AG24" i="32"/>
  <c r="AB24" i="32"/>
  <c r="W24" i="32"/>
  <c r="O24" i="32"/>
  <c r="G24" i="32"/>
  <c r="BF24" i="32" s="1"/>
  <c r="AY23" i="32"/>
  <c r="AT23" i="32"/>
  <c r="AL23" i="32"/>
  <c r="AG23" i="32"/>
  <c r="AB23" i="32"/>
  <c r="W23" i="32"/>
  <c r="O23" i="32"/>
  <c r="G23" i="32"/>
  <c r="BF23" i="32" s="1"/>
  <c r="AY22" i="32"/>
  <c r="AT22" i="32"/>
  <c r="AL22" i="32"/>
  <c r="AG22" i="32"/>
  <c r="AB22" i="32"/>
  <c r="W22" i="32"/>
  <c r="O22" i="32"/>
  <c r="G22" i="32"/>
  <c r="BF22" i="32" s="1"/>
  <c r="AY21" i="32"/>
  <c r="AT21" i="32"/>
  <c r="AL21" i="32"/>
  <c r="AG21" i="32"/>
  <c r="AB21" i="32"/>
  <c r="W21" i="32"/>
  <c r="O21" i="32"/>
  <c r="G21" i="32"/>
  <c r="BF21" i="32" s="1"/>
  <c r="AY20" i="32"/>
  <c r="AT20" i="32"/>
  <c r="AL20" i="32"/>
  <c r="AG20" i="32"/>
  <c r="AB20" i="32"/>
  <c r="W20" i="32"/>
  <c r="O20" i="32"/>
  <c r="G20" i="32"/>
  <c r="BF20" i="32" s="1"/>
  <c r="AY19" i="32"/>
  <c r="AT19" i="32"/>
  <c r="AL19" i="32"/>
  <c r="AG19" i="32"/>
  <c r="AB19" i="32"/>
  <c r="W19" i="32"/>
  <c r="O19" i="32"/>
  <c r="G19" i="32"/>
  <c r="BF19" i="32" s="1"/>
  <c r="AY18" i="32"/>
  <c r="AT18" i="32"/>
  <c r="AL18" i="32"/>
  <c r="AG18" i="32"/>
  <c r="AB18" i="32"/>
  <c r="W18" i="32"/>
  <c r="O18" i="32"/>
  <c r="G18" i="32"/>
  <c r="BF18" i="32" s="1"/>
  <c r="AY17" i="32"/>
  <c r="AT17" i="32"/>
  <c r="AL17" i="32"/>
  <c r="AG17" i="32"/>
  <c r="AB17" i="32"/>
  <c r="W17" i="32"/>
  <c r="O17" i="32"/>
  <c r="G17" i="32"/>
  <c r="BF17" i="32" s="1"/>
  <c r="AY16" i="32"/>
  <c r="AT16" i="32"/>
  <c r="AL16" i="32"/>
  <c r="AG16" i="32"/>
  <c r="AB16" i="32"/>
  <c r="W16" i="32"/>
  <c r="O16" i="32"/>
  <c r="G16" i="32"/>
  <c r="BF16" i="32" s="1"/>
  <c r="AY15" i="32"/>
  <c r="AT15" i="32"/>
  <c r="AL15" i="32"/>
  <c r="AG15" i="32"/>
  <c r="AB15" i="32"/>
  <c r="W15" i="32"/>
  <c r="O15" i="32"/>
  <c r="G15" i="32"/>
  <c r="BF15" i="32" s="1"/>
  <c r="AY14" i="32"/>
  <c r="AT14" i="32"/>
  <c r="AL14" i="32"/>
  <c r="AG14" i="32"/>
  <c r="AB14" i="32"/>
  <c r="W14" i="32"/>
  <c r="O14" i="32"/>
  <c r="G14" i="32"/>
  <c r="BF14" i="32" s="1"/>
  <c r="AY13" i="32"/>
  <c r="AT13" i="32"/>
  <c r="AL13" i="32"/>
  <c r="AG13" i="32"/>
  <c r="AB13" i="32"/>
  <c r="W13" i="32"/>
  <c r="O13" i="32"/>
  <c r="G13" i="32"/>
  <c r="BF13" i="32" s="1"/>
  <c r="AY12" i="32"/>
  <c r="AT12" i="32"/>
  <c r="AL12" i="32"/>
  <c r="AG12" i="32"/>
  <c r="AB12" i="32"/>
  <c r="W12" i="32"/>
  <c r="O12" i="32"/>
  <c r="G12" i="32"/>
  <c r="BF12" i="32" s="1"/>
  <c r="AY11" i="32"/>
  <c r="AT11" i="32"/>
  <c r="AT36" i="32" s="1"/>
  <c r="AL36" i="32"/>
  <c r="AG11" i="32"/>
  <c r="AB11" i="32"/>
  <c r="AB36" i="32" s="1"/>
  <c r="W11" i="32"/>
  <c r="O11" i="32"/>
  <c r="O36" i="32" s="1"/>
  <c r="AN4" i="32"/>
  <c r="U4" i="32"/>
  <c r="BE36" i="31"/>
  <c r="BC36" i="31"/>
  <c r="BB36" i="31"/>
  <c r="BA36" i="31"/>
  <c r="AX36" i="31"/>
  <c r="AW36" i="31"/>
  <c r="AV36" i="31"/>
  <c r="AU36" i="31"/>
  <c r="AS36" i="31"/>
  <c r="AR36" i="31"/>
  <c r="AQ36" i="31"/>
  <c r="AP36" i="31"/>
  <c r="AK36" i="31"/>
  <c r="AJ36" i="31"/>
  <c r="AI36" i="31"/>
  <c r="AH36" i="31"/>
  <c r="AF36" i="31"/>
  <c r="AE36" i="31"/>
  <c r="AD36" i="31"/>
  <c r="AC36" i="31"/>
  <c r="AA36" i="31"/>
  <c r="Z36" i="31"/>
  <c r="Y36" i="31"/>
  <c r="X36" i="31"/>
  <c r="S36" i="31"/>
  <c r="R36" i="31"/>
  <c r="Q36" i="31"/>
  <c r="P36" i="31"/>
  <c r="N36" i="31"/>
  <c r="M36" i="31"/>
  <c r="L36" i="31"/>
  <c r="K36" i="31"/>
  <c r="J36" i="31"/>
  <c r="I36" i="31"/>
  <c r="H36" i="31"/>
  <c r="F36" i="31"/>
  <c r="E36" i="31"/>
  <c r="D36" i="31"/>
  <c r="C36" i="31"/>
  <c r="AY35" i="31"/>
  <c r="AT35" i="31"/>
  <c r="AL35" i="31"/>
  <c r="AG35" i="31"/>
  <c r="AB35" i="31"/>
  <c r="W35" i="31"/>
  <c r="O35" i="31"/>
  <c r="G35" i="31"/>
  <c r="BF35" i="31" s="1"/>
  <c r="AY34" i="31"/>
  <c r="AT34" i="31"/>
  <c r="AL34" i="31"/>
  <c r="AG34" i="31"/>
  <c r="AB34" i="31"/>
  <c r="W34" i="31"/>
  <c r="O34" i="31"/>
  <c r="G34" i="31"/>
  <c r="BF34" i="31" s="1"/>
  <c r="AY33" i="31"/>
  <c r="AT33" i="31"/>
  <c r="AG33" i="31"/>
  <c r="AB33" i="31"/>
  <c r="W33" i="31"/>
  <c r="O33" i="31"/>
  <c r="G33" i="31"/>
  <c r="BF33" i="31" s="1"/>
  <c r="AY32" i="31"/>
  <c r="AT32" i="31"/>
  <c r="AL32" i="31"/>
  <c r="AG32" i="31"/>
  <c r="AB32" i="31"/>
  <c r="W32" i="31"/>
  <c r="O32" i="31"/>
  <c r="G32" i="31"/>
  <c r="BF32" i="31" s="1"/>
  <c r="AY31" i="31"/>
  <c r="AT31" i="31"/>
  <c r="AL31" i="31"/>
  <c r="AG31" i="31"/>
  <c r="AB31" i="31"/>
  <c r="W31" i="31"/>
  <c r="O31" i="31"/>
  <c r="G31" i="31"/>
  <c r="BF31" i="31" s="1"/>
  <c r="AY30" i="31"/>
  <c r="AT30" i="31"/>
  <c r="AL30" i="31"/>
  <c r="AG30" i="31"/>
  <c r="AB30" i="31"/>
  <c r="W30" i="31"/>
  <c r="O30" i="31"/>
  <c r="G30" i="31"/>
  <c r="BF30" i="31" s="1"/>
  <c r="AY29" i="31"/>
  <c r="AT29" i="31"/>
  <c r="AL29" i="31"/>
  <c r="AG29" i="31"/>
  <c r="AB29" i="31"/>
  <c r="W29" i="31"/>
  <c r="O29" i="31"/>
  <c r="G29" i="31"/>
  <c r="BF29" i="31" s="1"/>
  <c r="AY28" i="31"/>
  <c r="AT28" i="31"/>
  <c r="AL28" i="31"/>
  <c r="AG28" i="31"/>
  <c r="AB28" i="31"/>
  <c r="W28" i="31"/>
  <c r="O28" i="31"/>
  <c r="G28" i="31"/>
  <c r="BF28" i="31" s="1"/>
  <c r="AY27" i="31"/>
  <c r="AT27" i="31"/>
  <c r="AL27" i="31"/>
  <c r="AG27" i="31"/>
  <c r="AB27" i="31"/>
  <c r="W27" i="31"/>
  <c r="O27" i="31"/>
  <c r="G27" i="31"/>
  <c r="BF27" i="31" s="1"/>
  <c r="AY26" i="31"/>
  <c r="AT26" i="31"/>
  <c r="AL26" i="31"/>
  <c r="AG26" i="31"/>
  <c r="AB26" i="31"/>
  <c r="W26" i="31"/>
  <c r="O26" i="31"/>
  <c r="G26" i="31"/>
  <c r="BF26" i="31" s="1"/>
  <c r="AY25" i="31"/>
  <c r="AT25" i="31"/>
  <c r="AL25" i="31"/>
  <c r="AG25" i="31"/>
  <c r="AB25" i="31"/>
  <c r="W25" i="31"/>
  <c r="O25" i="31"/>
  <c r="G25" i="31"/>
  <c r="BF25" i="31" s="1"/>
  <c r="AY24" i="31"/>
  <c r="AT24" i="31"/>
  <c r="AL24" i="31"/>
  <c r="AG24" i="31"/>
  <c r="AB24" i="31"/>
  <c r="W24" i="31"/>
  <c r="O24" i="31"/>
  <c r="G24" i="31"/>
  <c r="BF24" i="31" s="1"/>
  <c r="AY23" i="31"/>
  <c r="AT23" i="31"/>
  <c r="AL23" i="31"/>
  <c r="AG23" i="31"/>
  <c r="AB23" i="31"/>
  <c r="W23" i="31"/>
  <c r="O23" i="31"/>
  <c r="G23" i="31"/>
  <c r="BF23" i="31" s="1"/>
  <c r="AY22" i="31"/>
  <c r="AT22" i="31"/>
  <c r="AL22" i="31"/>
  <c r="AG22" i="31"/>
  <c r="AB22" i="31"/>
  <c r="W22" i="31"/>
  <c r="O22" i="31"/>
  <c r="G22" i="31"/>
  <c r="BF22" i="31" s="1"/>
  <c r="AY21" i="31"/>
  <c r="AT21" i="31"/>
  <c r="AL21" i="31"/>
  <c r="AG21" i="31"/>
  <c r="AB21" i="31"/>
  <c r="W21" i="31"/>
  <c r="O21" i="31"/>
  <c r="G21" i="31"/>
  <c r="BF21" i="31" s="1"/>
  <c r="AY20" i="31"/>
  <c r="AT20" i="31"/>
  <c r="AL20" i="31"/>
  <c r="AG20" i="31"/>
  <c r="AB20" i="31"/>
  <c r="W20" i="31"/>
  <c r="O20" i="31"/>
  <c r="G20" i="31"/>
  <c r="BF20" i="31" s="1"/>
  <c r="AY19" i="31"/>
  <c r="AT19" i="31"/>
  <c r="AL19" i="31"/>
  <c r="AG19" i="31"/>
  <c r="AB19" i="31"/>
  <c r="W19" i="31"/>
  <c r="O19" i="31"/>
  <c r="G19" i="31"/>
  <c r="BF19" i="31" s="1"/>
  <c r="AY18" i="31"/>
  <c r="AT18" i="31"/>
  <c r="AL18" i="31"/>
  <c r="AG18" i="31"/>
  <c r="AB18" i="31"/>
  <c r="W18" i="31"/>
  <c r="O18" i="31"/>
  <c r="G18" i="31"/>
  <c r="BF18" i="31" s="1"/>
  <c r="AY17" i="31"/>
  <c r="AT17" i="31"/>
  <c r="AL17" i="31"/>
  <c r="AG17" i="31"/>
  <c r="AB17" i="31"/>
  <c r="W17" i="31"/>
  <c r="O17" i="31"/>
  <c r="G17" i="31"/>
  <c r="BF17" i="31" s="1"/>
  <c r="AY16" i="31"/>
  <c r="AT16" i="31"/>
  <c r="AL16" i="31"/>
  <c r="AG16" i="31"/>
  <c r="AB16" i="31"/>
  <c r="W16" i="31"/>
  <c r="O16" i="31"/>
  <c r="G16" i="31"/>
  <c r="BF16" i="31" s="1"/>
  <c r="AY15" i="31"/>
  <c r="AT15" i="31"/>
  <c r="AL15" i="31"/>
  <c r="AG15" i="31"/>
  <c r="AB15" i="31"/>
  <c r="W15" i="31"/>
  <c r="O15" i="31"/>
  <c r="G15" i="31"/>
  <c r="BF15" i="31" s="1"/>
  <c r="AY14" i="31"/>
  <c r="AT14" i="31"/>
  <c r="AL14" i="31"/>
  <c r="AG14" i="31"/>
  <c r="AB14" i="31"/>
  <c r="W14" i="31"/>
  <c r="O14" i="31"/>
  <c r="G14" i="31"/>
  <c r="BF14" i="31" s="1"/>
  <c r="AY13" i="31"/>
  <c r="AT13" i="31"/>
  <c r="AL13" i="31"/>
  <c r="AG13" i="31"/>
  <c r="AB13" i="31"/>
  <c r="W13" i="31"/>
  <c r="O13" i="31"/>
  <c r="G13" i="31"/>
  <c r="BF13" i="31" s="1"/>
  <c r="AY12" i="31"/>
  <c r="AT12" i="31"/>
  <c r="AL12" i="31"/>
  <c r="AG12" i="31"/>
  <c r="AB12" i="31"/>
  <c r="W12" i="31"/>
  <c r="O12" i="31"/>
  <c r="G12" i="31"/>
  <c r="BF12" i="31" s="1"/>
  <c r="AT36" i="31"/>
  <c r="AL11" i="31"/>
  <c r="W36" i="31"/>
  <c r="AN4" i="31"/>
  <c r="U4" i="31"/>
  <c r="BE36" i="7"/>
  <c r="BC36" i="7"/>
  <c r="BB36" i="7"/>
  <c r="BA36" i="7"/>
  <c r="AX36" i="7"/>
  <c r="AW36" i="7"/>
  <c r="AV36" i="7"/>
  <c r="AU36" i="7"/>
  <c r="AS36" i="7"/>
  <c r="AR36" i="7"/>
  <c r="AQ36" i="7"/>
  <c r="AP36" i="7"/>
  <c r="AK36" i="7"/>
  <c r="AJ36" i="7"/>
  <c r="AI36" i="7"/>
  <c r="AH36" i="7"/>
  <c r="AF36" i="7"/>
  <c r="AE36" i="7"/>
  <c r="AD36" i="7"/>
  <c r="AC36" i="7"/>
  <c r="AA36" i="7"/>
  <c r="Z36" i="7"/>
  <c r="Y36" i="7"/>
  <c r="X36" i="7"/>
  <c r="S36" i="7"/>
  <c r="R36" i="7"/>
  <c r="Q36" i="7"/>
  <c r="P36" i="7"/>
  <c r="N36" i="7"/>
  <c r="M36" i="7"/>
  <c r="L36" i="7"/>
  <c r="K36" i="7"/>
  <c r="J36" i="7"/>
  <c r="I36" i="7"/>
  <c r="H36" i="7"/>
  <c r="F36" i="7"/>
  <c r="E36" i="7"/>
  <c r="D36" i="7"/>
  <c r="C36" i="7"/>
  <c r="AY35" i="7"/>
  <c r="AT35" i="7"/>
  <c r="AL35" i="7"/>
  <c r="AG35" i="7"/>
  <c r="AB35" i="7"/>
  <c r="W35" i="7"/>
  <c r="O35" i="7"/>
  <c r="G35" i="7"/>
  <c r="BF35" i="7" s="1"/>
  <c r="AY34" i="7"/>
  <c r="AT34" i="7"/>
  <c r="AL34" i="7"/>
  <c r="AG34" i="7"/>
  <c r="AB34" i="7"/>
  <c r="W34" i="7"/>
  <c r="O34" i="7"/>
  <c r="G34" i="7"/>
  <c r="BF34" i="7" s="1"/>
  <c r="AY33" i="7"/>
  <c r="AT33" i="7"/>
  <c r="AL33" i="7"/>
  <c r="AG33" i="7"/>
  <c r="AB33" i="7"/>
  <c r="W33" i="7"/>
  <c r="O33" i="7"/>
  <c r="G33" i="7"/>
  <c r="BF33" i="7" s="1"/>
  <c r="AY32" i="7"/>
  <c r="AT32" i="7"/>
  <c r="AL32" i="7"/>
  <c r="AG32" i="7"/>
  <c r="AB32" i="7"/>
  <c r="W32" i="7"/>
  <c r="O32" i="7"/>
  <c r="G32" i="7"/>
  <c r="BF32" i="7" s="1"/>
  <c r="AY31" i="7"/>
  <c r="AT31" i="7"/>
  <c r="AL31" i="7"/>
  <c r="AG31" i="7"/>
  <c r="AB31" i="7"/>
  <c r="W31" i="7"/>
  <c r="O31" i="7"/>
  <c r="G31" i="7"/>
  <c r="BF31" i="7" s="1"/>
  <c r="AY30" i="7"/>
  <c r="AT30" i="7"/>
  <c r="AL30" i="7"/>
  <c r="AG30" i="7"/>
  <c r="AB30" i="7"/>
  <c r="W30" i="7"/>
  <c r="O30" i="7"/>
  <c r="G30" i="7"/>
  <c r="BF30" i="7" s="1"/>
  <c r="AY29" i="7"/>
  <c r="AT29" i="7"/>
  <c r="AL29" i="7"/>
  <c r="AG29" i="7"/>
  <c r="AB29" i="7"/>
  <c r="W29" i="7"/>
  <c r="O29" i="7"/>
  <c r="G29" i="7"/>
  <c r="BF29" i="7" s="1"/>
  <c r="AY28" i="7"/>
  <c r="AT28" i="7"/>
  <c r="AL28" i="7"/>
  <c r="AG28" i="7"/>
  <c r="AB28" i="7"/>
  <c r="W28" i="7"/>
  <c r="O28" i="7"/>
  <c r="G28" i="7"/>
  <c r="BF28" i="7" s="1"/>
  <c r="AY27" i="7"/>
  <c r="AT27" i="7"/>
  <c r="AL27" i="7"/>
  <c r="AG27" i="7"/>
  <c r="AB27" i="7"/>
  <c r="W27" i="7"/>
  <c r="O27" i="7"/>
  <c r="G27" i="7"/>
  <c r="BF27" i="7" s="1"/>
  <c r="AY26" i="7"/>
  <c r="AT26" i="7"/>
  <c r="AL26" i="7"/>
  <c r="AG26" i="7"/>
  <c r="AB26" i="7"/>
  <c r="W26" i="7"/>
  <c r="O26" i="7"/>
  <c r="G26" i="7"/>
  <c r="BF26" i="7" s="1"/>
  <c r="AY25" i="7"/>
  <c r="AT25" i="7"/>
  <c r="AL25" i="7"/>
  <c r="AG25" i="7"/>
  <c r="AB25" i="7"/>
  <c r="W25" i="7"/>
  <c r="O25" i="7"/>
  <c r="G25" i="7"/>
  <c r="BF25" i="7" s="1"/>
  <c r="AY24" i="7"/>
  <c r="AT24" i="7"/>
  <c r="AL24" i="7"/>
  <c r="AG24" i="7"/>
  <c r="AB24" i="7"/>
  <c r="W24" i="7"/>
  <c r="O24" i="7"/>
  <c r="G24" i="7"/>
  <c r="BF24" i="7" s="1"/>
  <c r="AY23" i="7"/>
  <c r="AT23" i="7"/>
  <c r="AL23" i="7"/>
  <c r="AG23" i="7"/>
  <c r="AB23" i="7"/>
  <c r="W23" i="7"/>
  <c r="O23" i="7"/>
  <c r="G23" i="7"/>
  <c r="BF23" i="7" s="1"/>
  <c r="AY22" i="7"/>
  <c r="AT22" i="7"/>
  <c r="AL22" i="7"/>
  <c r="AG22" i="7"/>
  <c r="AB22" i="7"/>
  <c r="W22" i="7"/>
  <c r="O22" i="7"/>
  <c r="G22" i="7"/>
  <c r="BF22" i="7" s="1"/>
  <c r="AY21" i="7"/>
  <c r="AT21" i="7"/>
  <c r="AL21" i="7"/>
  <c r="AG21" i="7"/>
  <c r="AB21" i="7"/>
  <c r="W21" i="7"/>
  <c r="O21" i="7"/>
  <c r="G21" i="7"/>
  <c r="BF21" i="7" s="1"/>
  <c r="AY20" i="7"/>
  <c r="AT20" i="7"/>
  <c r="AL20" i="7"/>
  <c r="AG20" i="7"/>
  <c r="AB20" i="7"/>
  <c r="W20" i="7"/>
  <c r="O20" i="7"/>
  <c r="G20" i="7"/>
  <c r="BF20" i="7" s="1"/>
  <c r="AY19" i="7"/>
  <c r="AT19" i="7"/>
  <c r="AL19" i="7"/>
  <c r="AG19" i="7"/>
  <c r="AB19" i="7"/>
  <c r="W19" i="7"/>
  <c r="O19" i="7"/>
  <c r="G19" i="7"/>
  <c r="BF19" i="7" s="1"/>
  <c r="AY18" i="7"/>
  <c r="AT18" i="7"/>
  <c r="AL18" i="7"/>
  <c r="AG18" i="7"/>
  <c r="AB18" i="7"/>
  <c r="W18" i="7"/>
  <c r="O18" i="7"/>
  <c r="G18" i="7"/>
  <c r="BF18" i="7" s="1"/>
  <c r="AY17" i="7"/>
  <c r="AT17" i="7"/>
  <c r="AL17" i="7"/>
  <c r="AG17" i="7"/>
  <c r="AB17" i="7"/>
  <c r="W17" i="7"/>
  <c r="O17" i="7"/>
  <c r="G17" i="7"/>
  <c r="BF17" i="7" s="1"/>
  <c r="AY16" i="7"/>
  <c r="AT16" i="7"/>
  <c r="AL16" i="7"/>
  <c r="AG16" i="7"/>
  <c r="AB16" i="7"/>
  <c r="W16" i="7"/>
  <c r="O16" i="7"/>
  <c r="G16" i="7"/>
  <c r="BF16" i="7" s="1"/>
  <c r="AY15" i="7"/>
  <c r="AT15" i="7"/>
  <c r="AL15" i="7"/>
  <c r="AG15" i="7"/>
  <c r="AB15" i="7"/>
  <c r="W15" i="7"/>
  <c r="O15" i="7"/>
  <c r="G15" i="7"/>
  <c r="BF15" i="7" s="1"/>
  <c r="AY14" i="7"/>
  <c r="AT14" i="7"/>
  <c r="AL14" i="7"/>
  <c r="AG14" i="7"/>
  <c r="AB14" i="7"/>
  <c r="W14" i="7"/>
  <c r="O14" i="7"/>
  <c r="G14" i="7"/>
  <c r="BF14" i="7" s="1"/>
  <c r="AY13" i="7"/>
  <c r="AT13" i="7"/>
  <c r="AL13" i="7"/>
  <c r="AG13" i="7"/>
  <c r="AB13" i="7"/>
  <c r="W13" i="7"/>
  <c r="O13" i="7"/>
  <c r="G13" i="7"/>
  <c r="BF13" i="7" s="1"/>
  <c r="AY12" i="7"/>
  <c r="AT12" i="7"/>
  <c r="AL12" i="7"/>
  <c r="AG12" i="7"/>
  <c r="AB12" i="7"/>
  <c r="W12" i="7"/>
  <c r="O12" i="7"/>
  <c r="G12" i="7"/>
  <c r="BF12" i="7" s="1"/>
  <c r="G11" i="7"/>
  <c r="AN4" i="7"/>
  <c r="U4" i="7"/>
  <c r="R66" i="6"/>
  <c r="Q66" i="6"/>
  <c r="P66" i="6"/>
  <c r="O66" i="6"/>
  <c r="N66" i="6"/>
  <c r="M66" i="6"/>
  <c r="L66" i="6"/>
  <c r="K66" i="6"/>
  <c r="I66" i="6"/>
  <c r="H66" i="6"/>
  <c r="J66" i="6" s="1"/>
  <c r="N34" i="5"/>
  <c r="M34" i="5"/>
  <c r="K34" i="5"/>
  <c r="J34" i="5"/>
  <c r="I34" i="5"/>
  <c r="H34" i="5"/>
  <c r="G34" i="5"/>
  <c r="F34" i="5"/>
  <c r="E34" i="5"/>
  <c r="D34" i="5"/>
  <c r="C34" i="5"/>
  <c r="L33" i="5"/>
  <c r="L32" i="5"/>
  <c r="L31" i="5"/>
  <c r="L30" i="5"/>
  <c r="L29" i="5"/>
  <c r="L28" i="5"/>
  <c r="L27" i="5"/>
  <c r="L26" i="5"/>
  <c r="L25" i="5"/>
  <c r="L24" i="5"/>
  <c r="L23" i="5"/>
  <c r="L22" i="5"/>
  <c r="L21" i="5"/>
  <c r="L20" i="5"/>
  <c r="L19" i="5"/>
  <c r="L18" i="5"/>
  <c r="L17" i="5"/>
  <c r="L16" i="5"/>
  <c r="L15" i="5"/>
  <c r="L14" i="5"/>
  <c r="L13" i="5"/>
  <c r="L12" i="5"/>
  <c r="L11" i="5"/>
  <c r="L10" i="5"/>
  <c r="L9" i="5"/>
  <c r="H34" i="29"/>
  <c r="G34" i="29"/>
  <c r="F34" i="29"/>
  <c r="E34" i="29"/>
  <c r="D34" i="29"/>
  <c r="C34" i="29"/>
  <c r="H34" i="4"/>
  <c r="G34" i="4"/>
  <c r="F34" i="4"/>
  <c r="E34" i="4"/>
  <c r="D34" i="4"/>
  <c r="C34" i="4"/>
  <c r="AA35" i="3"/>
  <c r="Z35" i="3"/>
  <c r="Y35" i="3"/>
  <c r="X35" i="3"/>
  <c r="W35" i="3"/>
  <c r="V35" i="3"/>
  <c r="T35" i="3"/>
  <c r="S35" i="3"/>
  <c r="O35" i="3"/>
  <c r="N35" i="3"/>
  <c r="M35" i="3"/>
  <c r="L35" i="3"/>
  <c r="K35" i="3"/>
  <c r="J35" i="3"/>
  <c r="I35" i="3"/>
  <c r="H35" i="3"/>
  <c r="G35" i="3"/>
  <c r="F35" i="3"/>
  <c r="E35" i="3"/>
  <c r="D35" i="3"/>
  <c r="C35" i="3"/>
  <c r="AB34" i="3"/>
  <c r="U34" i="3"/>
  <c r="AB33" i="3"/>
  <c r="U33" i="3"/>
  <c r="AB32" i="3"/>
  <c r="U32" i="3"/>
  <c r="AB31" i="3"/>
  <c r="U31" i="3"/>
  <c r="AB30" i="3"/>
  <c r="U30" i="3"/>
  <c r="AB29" i="3"/>
  <c r="U29" i="3"/>
  <c r="AB28" i="3"/>
  <c r="U28" i="3"/>
  <c r="AB27" i="3"/>
  <c r="U27" i="3"/>
  <c r="AB26" i="3"/>
  <c r="U26" i="3"/>
  <c r="AB25" i="3"/>
  <c r="U25" i="3"/>
  <c r="AB24" i="3"/>
  <c r="U24" i="3"/>
  <c r="AB23" i="3"/>
  <c r="U23" i="3"/>
  <c r="AB22" i="3"/>
  <c r="U22" i="3"/>
  <c r="AB21" i="3"/>
  <c r="U21" i="3"/>
  <c r="AB20" i="3"/>
  <c r="U20" i="3"/>
  <c r="AB19" i="3"/>
  <c r="U19" i="3"/>
  <c r="AB18" i="3"/>
  <c r="U18" i="3"/>
  <c r="AB17" i="3"/>
  <c r="U17" i="3"/>
  <c r="AB16" i="3"/>
  <c r="U16" i="3"/>
  <c r="AB15" i="3"/>
  <c r="U15" i="3"/>
  <c r="AB14" i="3"/>
  <c r="U14" i="3"/>
  <c r="AB13" i="3"/>
  <c r="U13" i="3"/>
  <c r="AB12" i="3"/>
  <c r="U12" i="3"/>
  <c r="AB11" i="3"/>
  <c r="U11" i="3"/>
  <c r="AB10" i="3"/>
  <c r="U10" i="3"/>
  <c r="W34" i="2"/>
  <c r="Q34" i="2"/>
  <c r="O34" i="2"/>
  <c r="M34" i="2"/>
  <c r="K34" i="2"/>
  <c r="I34" i="2"/>
  <c r="G34" i="2"/>
  <c r="E34" i="2"/>
  <c r="C34" i="2"/>
  <c r="Y33" i="2"/>
  <c r="X33" i="2" s="1"/>
  <c r="Y32" i="2"/>
  <c r="X32" i="2" s="1"/>
  <c r="Y31" i="2"/>
  <c r="X31" i="2" s="1"/>
  <c r="Y30" i="2"/>
  <c r="X30" i="2" s="1"/>
  <c r="Y29" i="2"/>
  <c r="X29" i="2" s="1"/>
  <c r="Y28" i="2"/>
  <c r="X28" i="2" s="1"/>
  <c r="Y27" i="2"/>
  <c r="X27" i="2" s="1"/>
  <c r="Y26" i="2"/>
  <c r="P26" i="2" s="1"/>
  <c r="Y25" i="2"/>
  <c r="X25" i="2" s="1"/>
  <c r="Y24" i="2"/>
  <c r="X24" i="2" s="1"/>
  <c r="Y23" i="2"/>
  <c r="X23" i="2" s="1"/>
  <c r="Y22" i="2"/>
  <c r="X22" i="2" s="1"/>
  <c r="Y21" i="2"/>
  <c r="X21" i="2" s="1"/>
  <c r="Y20" i="2"/>
  <c r="X20" i="2" s="1"/>
  <c r="Y19" i="2"/>
  <c r="X19" i="2" s="1"/>
  <c r="Y18" i="2"/>
  <c r="P18" i="2" s="1"/>
  <c r="Y17" i="2"/>
  <c r="X17" i="2" s="1"/>
  <c r="Y16" i="2"/>
  <c r="R16" i="2" s="1"/>
  <c r="Y15" i="2"/>
  <c r="X15" i="2" s="1"/>
  <c r="Y14" i="2"/>
  <c r="P14" i="2" s="1"/>
  <c r="Y13" i="2"/>
  <c r="X13" i="2" s="1"/>
  <c r="Y12" i="2"/>
  <c r="R12" i="2" s="1"/>
  <c r="X12" i="2"/>
  <c r="D12" i="2"/>
  <c r="Y11" i="2"/>
  <c r="X11" i="2" s="1"/>
  <c r="Y10" i="2"/>
  <c r="P10" i="2" s="1"/>
  <c r="Y9" i="2"/>
  <c r="P9" i="2" s="1"/>
  <c r="V34" i="1"/>
  <c r="U34" i="1"/>
  <c r="T34" i="1"/>
  <c r="O34" i="1"/>
  <c r="N34" i="1"/>
  <c r="L34" i="1"/>
  <c r="K34" i="1"/>
  <c r="J34" i="1"/>
  <c r="I34" i="1"/>
  <c r="G34" i="1"/>
  <c r="F34" i="1"/>
  <c r="E34" i="1"/>
  <c r="D34" i="1"/>
  <c r="C34" i="1"/>
  <c r="W33" i="1"/>
  <c r="W32" i="1"/>
  <c r="M32" i="1"/>
  <c r="H32" i="1"/>
  <c r="W31" i="1"/>
  <c r="M31" i="1"/>
  <c r="H31" i="1"/>
  <c r="W30" i="1"/>
  <c r="M30" i="1"/>
  <c r="H30" i="1"/>
  <c r="W29" i="1"/>
  <c r="M29" i="1"/>
  <c r="H29" i="1"/>
  <c r="W28" i="1"/>
  <c r="M28" i="1"/>
  <c r="H28" i="1"/>
  <c r="W27" i="1"/>
  <c r="M27" i="1"/>
  <c r="H27" i="1"/>
  <c r="W26" i="1"/>
  <c r="M26" i="1"/>
  <c r="H26" i="1"/>
  <c r="W25" i="1"/>
  <c r="M25" i="1"/>
  <c r="H25" i="1"/>
  <c r="W24" i="1"/>
  <c r="M24" i="1"/>
  <c r="H24" i="1"/>
  <c r="W23" i="1"/>
  <c r="M23" i="1"/>
  <c r="H23" i="1"/>
  <c r="W22" i="1"/>
  <c r="M22" i="1"/>
  <c r="H22" i="1"/>
  <c r="W21" i="1"/>
  <c r="M21" i="1"/>
  <c r="H21" i="1"/>
  <c r="W20" i="1"/>
  <c r="M20" i="1"/>
  <c r="H20" i="1"/>
  <c r="W19" i="1"/>
  <c r="M19" i="1"/>
  <c r="H19" i="1"/>
  <c r="W18" i="1"/>
  <c r="M18" i="1"/>
  <c r="H18" i="1"/>
  <c r="W17" i="1"/>
  <c r="M17" i="1"/>
  <c r="H17" i="1"/>
  <c r="W16" i="1"/>
  <c r="M16" i="1"/>
  <c r="H16" i="1"/>
  <c r="W15" i="1"/>
  <c r="M15" i="1"/>
  <c r="H15" i="1"/>
  <c r="W14" i="1"/>
  <c r="M14" i="1"/>
  <c r="H14" i="1"/>
  <c r="W13" i="1"/>
  <c r="M13" i="1"/>
  <c r="H13" i="1"/>
  <c r="W12" i="1"/>
  <c r="M12" i="1"/>
  <c r="H12" i="1"/>
  <c r="W11" i="1"/>
  <c r="M11" i="1"/>
  <c r="H11" i="1"/>
  <c r="W10" i="1"/>
  <c r="M10" i="1"/>
  <c r="H10" i="1"/>
  <c r="W9" i="1"/>
  <c r="A6" i="25"/>
  <c r="A1" i="7" s="1"/>
  <c r="A4" i="25"/>
  <c r="J35" i="15" l="1"/>
  <c r="J35" i="26"/>
  <c r="M35" i="14"/>
  <c r="AK36" i="30"/>
  <c r="O21" i="11"/>
  <c r="L21" i="11"/>
  <c r="L23" i="11" s="1"/>
  <c r="O24" i="11"/>
  <c r="L25" i="11"/>
  <c r="O16" i="11"/>
  <c r="O23" i="11" s="1"/>
  <c r="I16" i="11"/>
  <c r="AZ12" i="33"/>
  <c r="BD12" i="33" s="1"/>
  <c r="BG12" i="33" s="1"/>
  <c r="AZ14" i="33"/>
  <c r="BD14" i="33" s="1"/>
  <c r="BG14" i="33" s="1"/>
  <c r="AZ16" i="33"/>
  <c r="AZ18" i="33"/>
  <c r="BD18" i="33" s="1"/>
  <c r="BG18" i="33" s="1"/>
  <c r="AZ20" i="33"/>
  <c r="BD20" i="33" s="1"/>
  <c r="BG20" i="33" s="1"/>
  <c r="AZ21" i="33"/>
  <c r="BD21" i="33" s="1"/>
  <c r="BG21" i="33" s="1"/>
  <c r="AZ22" i="33"/>
  <c r="BD22" i="33" s="1"/>
  <c r="BG22" i="33" s="1"/>
  <c r="AZ24" i="33"/>
  <c r="BD24" i="33" s="1"/>
  <c r="BG24" i="33" s="1"/>
  <c r="AZ25" i="33"/>
  <c r="AZ26" i="33"/>
  <c r="BD26" i="33" s="1"/>
  <c r="BG26" i="33" s="1"/>
  <c r="AZ28" i="33"/>
  <c r="AZ29" i="33"/>
  <c r="BD29" i="33" s="1"/>
  <c r="BG29" i="33" s="1"/>
  <c r="AZ30" i="33"/>
  <c r="BD30" i="33" s="1"/>
  <c r="BG30" i="33" s="1"/>
  <c r="AZ32" i="33"/>
  <c r="BD32" i="33" s="1"/>
  <c r="BG32" i="33" s="1"/>
  <c r="AZ33" i="33"/>
  <c r="BD33" i="33" s="1"/>
  <c r="BG33" i="33" s="1"/>
  <c r="AZ34" i="33"/>
  <c r="BD34" i="33" s="1"/>
  <c r="BG34" i="33" s="1"/>
  <c r="BD25" i="33"/>
  <c r="BG25" i="33" s="1"/>
  <c r="AY36" i="32"/>
  <c r="AG36" i="32"/>
  <c r="AZ25" i="32"/>
  <c r="BD25" i="32" s="1"/>
  <c r="BG25" i="32" s="1"/>
  <c r="AZ26" i="32"/>
  <c r="BD26" i="32" s="1"/>
  <c r="BG26" i="32" s="1"/>
  <c r="AZ29" i="32"/>
  <c r="AZ30" i="32"/>
  <c r="BD30" i="32" s="1"/>
  <c r="BG30" i="32" s="1"/>
  <c r="W36" i="32"/>
  <c r="AZ12" i="32"/>
  <c r="BD12" i="32" s="1"/>
  <c r="BG12" i="32" s="1"/>
  <c r="AZ13" i="32"/>
  <c r="BD13" i="32" s="1"/>
  <c r="BG13" i="32" s="1"/>
  <c r="AZ14" i="32"/>
  <c r="BD14" i="32" s="1"/>
  <c r="BG14" i="32" s="1"/>
  <c r="AZ15" i="32"/>
  <c r="BD15" i="32" s="1"/>
  <c r="BG15" i="32" s="1"/>
  <c r="AZ16" i="32"/>
  <c r="BD16" i="32" s="1"/>
  <c r="BG16" i="32" s="1"/>
  <c r="AZ17" i="32"/>
  <c r="BD17" i="32" s="1"/>
  <c r="BG17" i="32" s="1"/>
  <c r="AZ18" i="32"/>
  <c r="BD18" i="32" s="1"/>
  <c r="BG18" i="32" s="1"/>
  <c r="AZ19" i="32"/>
  <c r="BD19" i="32" s="1"/>
  <c r="BG19" i="32" s="1"/>
  <c r="AZ20" i="32"/>
  <c r="BD20" i="32" s="1"/>
  <c r="BG20" i="32" s="1"/>
  <c r="AZ21" i="32"/>
  <c r="BD21" i="32" s="1"/>
  <c r="BG21" i="32" s="1"/>
  <c r="AZ22" i="32"/>
  <c r="BD22" i="32" s="1"/>
  <c r="BG22" i="32" s="1"/>
  <c r="AZ23" i="32"/>
  <c r="BD23" i="32" s="1"/>
  <c r="BG23" i="32" s="1"/>
  <c r="AZ24" i="32"/>
  <c r="BD24" i="32" s="1"/>
  <c r="BG24" i="32" s="1"/>
  <c r="AZ27" i="32"/>
  <c r="BD27" i="32" s="1"/>
  <c r="BG27" i="32" s="1"/>
  <c r="AZ28" i="32"/>
  <c r="BD28" i="32" s="1"/>
  <c r="BG28" i="32" s="1"/>
  <c r="AZ31" i="32"/>
  <c r="BD31" i="32" s="1"/>
  <c r="BG31" i="32" s="1"/>
  <c r="AZ32" i="32"/>
  <c r="BD32" i="32" s="1"/>
  <c r="BG32" i="32" s="1"/>
  <c r="AZ33" i="32"/>
  <c r="BD33" i="32" s="1"/>
  <c r="BG33" i="32" s="1"/>
  <c r="AZ35" i="32"/>
  <c r="BD35" i="32" s="1"/>
  <c r="BG35" i="32" s="1"/>
  <c r="G36" i="32"/>
  <c r="AY36" i="31"/>
  <c r="AG36" i="31"/>
  <c r="AZ12" i="31"/>
  <c r="AZ13" i="31"/>
  <c r="AZ14" i="31"/>
  <c r="BD14" i="31" s="1"/>
  <c r="BG14" i="31" s="1"/>
  <c r="AZ15" i="31"/>
  <c r="BD15" i="31" s="1"/>
  <c r="BG15" i="31" s="1"/>
  <c r="AZ16" i="31"/>
  <c r="AZ17" i="31"/>
  <c r="BD17" i="31" s="1"/>
  <c r="BG17" i="31" s="1"/>
  <c r="AZ18" i="31"/>
  <c r="BD18" i="31" s="1"/>
  <c r="BG18" i="31" s="1"/>
  <c r="AZ19" i="31"/>
  <c r="BD19" i="31" s="1"/>
  <c r="BG19" i="31" s="1"/>
  <c r="AZ20" i="31"/>
  <c r="BD20" i="31" s="1"/>
  <c r="BG20" i="31" s="1"/>
  <c r="AZ21" i="31"/>
  <c r="BD21" i="31" s="1"/>
  <c r="BG21" i="31" s="1"/>
  <c r="AZ22" i="31"/>
  <c r="BD22" i="31" s="1"/>
  <c r="BG22" i="31" s="1"/>
  <c r="AZ24" i="31"/>
  <c r="BD24" i="31" s="1"/>
  <c r="BG24" i="31" s="1"/>
  <c r="AZ25" i="31"/>
  <c r="AZ26" i="31"/>
  <c r="AZ27" i="31"/>
  <c r="BD27" i="31" s="1"/>
  <c r="BG27" i="31" s="1"/>
  <c r="AZ28" i="31"/>
  <c r="BD28" i="31" s="1"/>
  <c r="BG28" i="31" s="1"/>
  <c r="AZ29" i="31"/>
  <c r="AZ30" i="31"/>
  <c r="BD30" i="31" s="1"/>
  <c r="BG30" i="31" s="1"/>
  <c r="AZ31" i="31"/>
  <c r="AZ32" i="31"/>
  <c r="BD32" i="31" s="1"/>
  <c r="BG32" i="31" s="1"/>
  <c r="AZ33" i="31"/>
  <c r="BD33" i="31" s="1"/>
  <c r="BG33" i="31" s="1"/>
  <c r="AZ34" i="31"/>
  <c r="BD34" i="31" s="1"/>
  <c r="BG34" i="31" s="1"/>
  <c r="AZ35" i="31"/>
  <c r="BD35" i="31" s="1"/>
  <c r="BG35" i="31" s="1"/>
  <c r="AZ23" i="31"/>
  <c r="BD23" i="31" s="1"/>
  <c r="BG23" i="31" s="1"/>
  <c r="AB36" i="31"/>
  <c r="BD26" i="31"/>
  <c r="BG26" i="31" s="1"/>
  <c r="G36" i="31"/>
  <c r="BF36" i="31"/>
  <c r="AY36" i="7"/>
  <c r="AZ23" i="7"/>
  <c r="BD23" i="7" s="1"/>
  <c r="BG23" i="7" s="1"/>
  <c r="AZ25" i="7"/>
  <c r="BD25" i="7" s="1"/>
  <c r="BG25" i="7" s="1"/>
  <c r="AZ26" i="7"/>
  <c r="BD26" i="7" s="1"/>
  <c r="BG26" i="7" s="1"/>
  <c r="AB36" i="7"/>
  <c r="AZ12" i="7"/>
  <c r="BD12" i="7" s="1"/>
  <c r="BG12" i="7" s="1"/>
  <c r="AZ13" i="7"/>
  <c r="BD13" i="7" s="1"/>
  <c r="BG13" i="7" s="1"/>
  <c r="AZ14" i="7"/>
  <c r="BD14" i="7" s="1"/>
  <c r="BG14" i="7" s="1"/>
  <c r="AZ15" i="7"/>
  <c r="BD15" i="7" s="1"/>
  <c r="BG15" i="7" s="1"/>
  <c r="AZ16" i="7"/>
  <c r="BD16" i="7" s="1"/>
  <c r="BG16" i="7" s="1"/>
  <c r="AZ17" i="7"/>
  <c r="BD17" i="7" s="1"/>
  <c r="BG17" i="7" s="1"/>
  <c r="AZ18" i="7"/>
  <c r="BD18" i="7" s="1"/>
  <c r="BG18" i="7" s="1"/>
  <c r="AZ19" i="7"/>
  <c r="BD19" i="7" s="1"/>
  <c r="BG19" i="7" s="1"/>
  <c r="AZ20" i="7"/>
  <c r="BD20" i="7" s="1"/>
  <c r="BG20" i="7" s="1"/>
  <c r="AZ21" i="7"/>
  <c r="BD21" i="7" s="1"/>
  <c r="BG21" i="7" s="1"/>
  <c r="AZ22" i="7"/>
  <c r="BD22" i="7" s="1"/>
  <c r="BG22" i="7" s="1"/>
  <c r="AZ24" i="7"/>
  <c r="BD24" i="7" s="1"/>
  <c r="BG24" i="7" s="1"/>
  <c r="AZ27" i="7"/>
  <c r="BD27" i="7" s="1"/>
  <c r="BG27" i="7" s="1"/>
  <c r="AZ28" i="7"/>
  <c r="BD28" i="7" s="1"/>
  <c r="BG28" i="7" s="1"/>
  <c r="AZ29" i="7"/>
  <c r="BD29" i="7" s="1"/>
  <c r="BG29" i="7" s="1"/>
  <c r="AZ30" i="7"/>
  <c r="BD30" i="7" s="1"/>
  <c r="BG30" i="7" s="1"/>
  <c r="AZ31" i="7"/>
  <c r="BD31" i="7" s="1"/>
  <c r="BG31" i="7" s="1"/>
  <c r="AZ32" i="7"/>
  <c r="BD32" i="7" s="1"/>
  <c r="BG32" i="7" s="1"/>
  <c r="AZ33" i="7"/>
  <c r="BD33" i="7" s="1"/>
  <c r="BG33" i="7" s="1"/>
  <c r="AZ34" i="7"/>
  <c r="BD34" i="7" s="1"/>
  <c r="BG34" i="7" s="1"/>
  <c r="AZ35" i="7"/>
  <c r="BD35" i="7" s="1"/>
  <c r="BG35" i="7" s="1"/>
  <c r="L34" i="5"/>
  <c r="AB35" i="3"/>
  <c r="U35" i="3"/>
  <c r="P30" i="2"/>
  <c r="F16" i="2"/>
  <c r="R18" i="2"/>
  <c r="P11" i="2"/>
  <c r="L12" i="2"/>
  <c r="P13" i="2"/>
  <c r="P15" i="2"/>
  <c r="P16" i="2"/>
  <c r="X16" i="2"/>
  <c r="F11" i="2"/>
  <c r="N11" i="2"/>
  <c r="F12" i="2"/>
  <c r="F13" i="2"/>
  <c r="F15" i="2"/>
  <c r="H16" i="2"/>
  <c r="N24" i="2"/>
  <c r="D28" i="2"/>
  <c r="L16" i="2"/>
  <c r="H11" i="2"/>
  <c r="D16" i="2"/>
  <c r="N16" i="2"/>
  <c r="F24" i="2"/>
  <c r="L26" i="2"/>
  <c r="L28" i="2"/>
  <c r="F21" i="2"/>
  <c r="P23" i="2"/>
  <c r="F27" i="2"/>
  <c r="F33" i="2"/>
  <c r="F17" i="2"/>
  <c r="P19" i="2"/>
  <c r="P21" i="2"/>
  <c r="N29" i="2"/>
  <c r="F31" i="2"/>
  <c r="D32" i="2"/>
  <c r="H24" i="2"/>
  <c r="P24" i="2"/>
  <c r="H27" i="2"/>
  <c r="F32" i="2"/>
  <c r="N32" i="2"/>
  <c r="F18" i="2"/>
  <c r="F19" i="2"/>
  <c r="D20" i="2"/>
  <c r="J24" i="2"/>
  <c r="R24" i="2"/>
  <c r="N27" i="2"/>
  <c r="F30" i="2"/>
  <c r="H32" i="2"/>
  <c r="P32" i="2"/>
  <c r="L32" i="2"/>
  <c r="F9" i="2"/>
  <c r="F14" i="2"/>
  <c r="L18" i="2"/>
  <c r="H19" i="2"/>
  <c r="N20" i="2"/>
  <c r="D24" i="2"/>
  <c r="L24" i="2"/>
  <c r="P27" i="2"/>
  <c r="H30" i="2"/>
  <c r="J32" i="2"/>
  <c r="R32" i="2"/>
  <c r="F22" i="2"/>
  <c r="L10" i="2"/>
  <c r="N12" i="2"/>
  <c r="N13" i="2"/>
  <c r="N14" i="2"/>
  <c r="J16" i="2"/>
  <c r="H17" i="2"/>
  <c r="J18" i="2"/>
  <c r="X18" i="2"/>
  <c r="N19" i="2"/>
  <c r="F20" i="2"/>
  <c r="N21" i="2"/>
  <c r="H22" i="2"/>
  <c r="F23" i="2"/>
  <c r="D26" i="2"/>
  <c r="N26" i="2"/>
  <c r="N28" i="2"/>
  <c r="P29" i="2"/>
  <c r="N30" i="2"/>
  <c r="P31" i="2"/>
  <c r="H33" i="2"/>
  <c r="J10" i="2"/>
  <c r="R10" i="2"/>
  <c r="N22" i="2"/>
  <c r="F25" i="2"/>
  <c r="F26" i="2"/>
  <c r="R26" i="2"/>
  <c r="D10" i="2"/>
  <c r="F10" i="2"/>
  <c r="X10" i="2"/>
  <c r="D18" i="2"/>
  <c r="N18" i="2"/>
  <c r="P22" i="2"/>
  <c r="H25" i="2"/>
  <c r="J26" i="2"/>
  <c r="X26" i="2"/>
  <c r="F28" i="2"/>
  <c r="F29" i="2"/>
  <c r="H9" i="2"/>
  <c r="H14" i="2"/>
  <c r="N9" i="2"/>
  <c r="N10" i="2"/>
  <c r="H12" i="2"/>
  <c r="P12" i="2"/>
  <c r="J14" i="2"/>
  <c r="R14" i="2"/>
  <c r="H15" i="2"/>
  <c r="N17" i="2"/>
  <c r="H20" i="2"/>
  <c r="P20" i="2"/>
  <c r="J22" i="2"/>
  <c r="R22" i="2"/>
  <c r="H23" i="2"/>
  <c r="N25" i="2"/>
  <c r="H28" i="2"/>
  <c r="P28" i="2"/>
  <c r="J30" i="2"/>
  <c r="R30" i="2"/>
  <c r="H31" i="2"/>
  <c r="N33" i="2"/>
  <c r="H10" i="2"/>
  <c r="J12" i="2"/>
  <c r="H13" i="2"/>
  <c r="D14" i="2"/>
  <c r="L14" i="2"/>
  <c r="X14" i="2"/>
  <c r="N15" i="2"/>
  <c r="P17" i="2"/>
  <c r="H18" i="2"/>
  <c r="J20" i="2"/>
  <c r="R20" i="2"/>
  <c r="H21" i="2"/>
  <c r="D22" i="2"/>
  <c r="L22" i="2"/>
  <c r="N23" i="2"/>
  <c r="P25" i="2"/>
  <c r="H26" i="2"/>
  <c r="J28" i="2"/>
  <c r="R28" i="2"/>
  <c r="H29" i="2"/>
  <c r="D30" i="2"/>
  <c r="L30" i="2"/>
  <c r="N31" i="2"/>
  <c r="P33" i="2"/>
  <c r="Y34" i="2"/>
  <c r="H34" i="2" s="1"/>
  <c r="D9" i="2"/>
  <c r="L20" i="2"/>
  <c r="W34" i="1"/>
  <c r="M34" i="1"/>
  <c r="A1" i="1"/>
  <c r="A1" i="2"/>
  <c r="J9" i="2"/>
  <c r="R9" i="2"/>
  <c r="J11" i="2"/>
  <c r="R11" i="2"/>
  <c r="J13" i="2"/>
  <c r="R13" i="2"/>
  <c r="J15" i="2"/>
  <c r="R15" i="2"/>
  <c r="J17" i="2"/>
  <c r="R17" i="2"/>
  <c r="J19" i="2"/>
  <c r="R19" i="2"/>
  <c r="J21" i="2"/>
  <c r="R21" i="2"/>
  <c r="J23" i="2"/>
  <c r="R23" i="2"/>
  <c r="J25" i="2"/>
  <c r="R25" i="2"/>
  <c r="J27" i="2"/>
  <c r="R27" i="2"/>
  <c r="J29" i="2"/>
  <c r="R29" i="2"/>
  <c r="J31" i="2"/>
  <c r="R31" i="2"/>
  <c r="J33" i="2"/>
  <c r="R33" i="2"/>
  <c r="A1" i="4"/>
  <c r="A1" i="6"/>
  <c r="G36" i="7"/>
  <c r="AG36" i="7"/>
  <c r="BD31" i="31"/>
  <c r="BG31" i="31" s="1"/>
  <c r="BD29" i="32"/>
  <c r="BG29" i="32" s="1"/>
  <c r="A1" i="29"/>
  <c r="L9" i="2"/>
  <c r="X9" i="2"/>
  <c r="D11" i="2"/>
  <c r="L11" i="2"/>
  <c r="D13" i="2"/>
  <c r="L13" i="2"/>
  <c r="D15" i="2"/>
  <c r="L15" i="2"/>
  <c r="D17" i="2"/>
  <c r="L17" i="2"/>
  <c r="D19" i="2"/>
  <c r="L19" i="2"/>
  <c r="D21" i="2"/>
  <c r="L21" i="2"/>
  <c r="D23" i="2"/>
  <c r="L23" i="2"/>
  <c r="D25" i="2"/>
  <c r="L25" i="2"/>
  <c r="D27" i="2"/>
  <c r="L27" i="2"/>
  <c r="D29" i="2"/>
  <c r="L29" i="2"/>
  <c r="D31" i="2"/>
  <c r="L31" i="2"/>
  <c r="D33" i="2"/>
  <c r="L33" i="2"/>
  <c r="O36" i="7"/>
  <c r="AL36" i="7"/>
  <c r="BD12" i="31"/>
  <c r="BG12" i="31" s="1"/>
  <c r="BD16" i="31"/>
  <c r="BG16" i="31" s="1"/>
  <c r="A1" i="19"/>
  <c r="A1" i="18"/>
  <c r="A1" i="33"/>
  <c r="A1" i="17"/>
  <c r="A1" i="12"/>
  <c r="A1" i="30"/>
  <c r="A1" i="28"/>
  <c r="A1" i="27"/>
  <c r="A1" i="16"/>
  <c r="A1" i="15"/>
  <c r="A1" i="26"/>
  <c r="A1" i="14"/>
  <c r="A1" i="31"/>
  <c r="A1" i="13"/>
  <c r="A1" i="32"/>
  <c r="A1" i="11"/>
  <c r="A1" i="3"/>
  <c r="A1" i="5"/>
  <c r="W36" i="7"/>
  <c r="AT36" i="7"/>
  <c r="BF36" i="7"/>
  <c r="BD13" i="31"/>
  <c r="BG13" i="31" s="1"/>
  <c r="BD25" i="31"/>
  <c r="BG25" i="31" s="1"/>
  <c r="BD29" i="31"/>
  <c r="BG29" i="31" s="1"/>
  <c r="AZ11" i="32"/>
  <c r="BD11" i="32" s="1"/>
  <c r="G23" i="11"/>
  <c r="E35" i="14"/>
  <c r="G35" i="14"/>
  <c r="E35" i="26"/>
  <c r="G10" i="26"/>
  <c r="G35" i="26" s="1"/>
  <c r="AZ13" i="33"/>
  <c r="BD13" i="33" s="1"/>
  <c r="BG13" i="33" s="1"/>
  <c r="AZ17" i="33"/>
  <c r="BD17" i="33" s="1"/>
  <c r="BG17" i="33" s="1"/>
  <c r="I25" i="11"/>
  <c r="L26" i="11"/>
  <c r="I21" i="11"/>
  <c r="O36" i="31"/>
  <c r="BF11" i="32"/>
  <c r="BF36" i="32" s="1"/>
  <c r="AZ34" i="32"/>
  <c r="BD34" i="32" s="1"/>
  <c r="BG34" i="32" s="1"/>
  <c r="AZ15" i="33"/>
  <c r="BD15" i="33" s="1"/>
  <c r="BG15" i="33" s="1"/>
  <c r="BD16" i="33"/>
  <c r="BG16" i="33" s="1"/>
  <c r="AZ19" i="33"/>
  <c r="BD19" i="33" s="1"/>
  <c r="BG19" i="33" s="1"/>
  <c r="AZ23" i="33"/>
  <c r="BD23" i="33" s="1"/>
  <c r="BG23" i="33" s="1"/>
  <c r="AZ27" i="33"/>
  <c r="BD27" i="33" s="1"/>
  <c r="BG27" i="33" s="1"/>
  <c r="BD28" i="33"/>
  <c r="BG28" i="33" s="1"/>
  <c r="AZ31" i="33"/>
  <c r="BD31" i="33" s="1"/>
  <c r="BG31" i="33" s="1"/>
  <c r="AZ35" i="33"/>
  <c r="BD35" i="33" s="1"/>
  <c r="BG35" i="33" s="1"/>
  <c r="E35" i="15"/>
  <c r="G10" i="15"/>
  <c r="G35" i="15" s="1"/>
  <c r="BF11" i="33"/>
  <c r="BF36" i="33" s="1"/>
  <c r="J23" i="11"/>
  <c r="AZ11" i="33"/>
  <c r="O36" i="33"/>
  <c r="I23" i="11" l="1"/>
  <c r="AZ36" i="31"/>
  <c r="AZ36" i="7"/>
  <c r="X34" i="2"/>
  <c r="F34" i="2"/>
  <c r="J34" i="2"/>
  <c r="L34" i="2"/>
  <c r="N34" i="2"/>
  <c r="P34" i="2"/>
  <c r="D34" i="2"/>
  <c r="R34" i="2"/>
  <c r="AZ36" i="33"/>
  <c r="BD11" i="33"/>
  <c r="BD36" i="7"/>
  <c r="BG36" i="7"/>
  <c r="BD11" i="31"/>
  <c r="BD36" i="32"/>
  <c r="BG11" i="32"/>
  <c r="BG36" i="32" s="1"/>
  <c r="AZ36" i="32"/>
  <c r="BD36" i="33" l="1"/>
  <c r="BG11" i="33"/>
  <c r="BG36" i="33" s="1"/>
  <c r="BD36" i="31"/>
  <c r="BG36" i="31"/>
</calcChain>
</file>

<file path=xl/sharedStrings.xml><?xml version="1.0" encoding="utf-8"?>
<sst xmlns="http://schemas.openxmlformats.org/spreadsheetml/2006/main" count="2677" uniqueCount="450">
  <si>
    <t>軽自動車及び小型特殊自動車</t>
    <rPh sb="0" eb="4">
      <t>ケイジドウシャ</t>
    </rPh>
    <rPh sb="4" eb="5">
      <t>オヨ</t>
    </rPh>
    <rPh sb="6" eb="8">
      <t>コガタ</t>
    </rPh>
    <rPh sb="8" eb="10">
      <t>トクシュ</t>
    </rPh>
    <rPh sb="10" eb="13">
      <t>ジドウシャ</t>
    </rPh>
    <phoneticPr fontId="2"/>
  </si>
  <si>
    <t>(A)のうち非課税台数　(F)</t>
    <rPh sb="6" eb="9">
      <t>ヒカゼイ</t>
    </rPh>
    <rPh sb="9" eb="11">
      <t>ダイスウ</t>
    </rPh>
    <phoneticPr fontId="17"/>
  </si>
  <si>
    <t>混合世帯数</t>
    <rPh sb="0" eb="2">
      <t>コンゴウ</t>
    </rPh>
    <rPh sb="2" eb="5">
      <t>セタイスウ</t>
    </rPh>
    <phoneticPr fontId="17"/>
  </si>
  <si>
    <t>分離長期譲渡所得金額に係る所得金額</t>
    <rPh sb="0" eb="2">
      <t>ブンリ</t>
    </rPh>
    <rPh sb="2" eb="4">
      <t>チョウキ</t>
    </rPh>
    <rPh sb="4" eb="6">
      <t>ジョウト</t>
    </rPh>
    <rPh sb="6" eb="8">
      <t>ショトク</t>
    </rPh>
    <rPh sb="8" eb="10">
      <t>キンガク</t>
    </rPh>
    <rPh sb="11" eb="12">
      <t>カカ</t>
    </rPh>
    <rPh sb="13" eb="15">
      <t>ショトク</t>
    </rPh>
    <rPh sb="15" eb="17">
      <t>キンガク</t>
    </rPh>
    <phoneticPr fontId="17"/>
  </si>
  <si>
    <t>頁</t>
    <rPh sb="0" eb="1">
      <t>ページ</t>
    </rPh>
    <phoneticPr fontId="2"/>
  </si>
  <si>
    <t>個人の市町村民税</t>
    <rPh sb="0" eb="2">
      <t>コジン</t>
    </rPh>
    <rPh sb="3" eb="6">
      <t>シチョウソン</t>
    </rPh>
    <rPh sb="6" eb="7">
      <t>ミン</t>
    </rPh>
    <rPh sb="7" eb="8">
      <t>ゼイ</t>
    </rPh>
    <phoneticPr fontId="2"/>
  </si>
  <si>
    <t>納税義務者数</t>
    <rPh sb="0" eb="2">
      <t>ノウゼイ</t>
    </rPh>
    <rPh sb="2" eb="5">
      <t>ギムシャ</t>
    </rPh>
    <rPh sb="5" eb="6">
      <t>スウ</t>
    </rPh>
    <phoneticPr fontId="2"/>
  </si>
  <si>
    <t>所得控除額</t>
    <rPh sb="0" eb="2">
      <t>ショトク</t>
    </rPh>
    <rPh sb="2" eb="4">
      <t>コウジョ</t>
    </rPh>
    <rPh sb="4" eb="5">
      <t>ガク</t>
    </rPh>
    <phoneticPr fontId="17"/>
  </si>
  <si>
    <t>差引課税台数</t>
    <rPh sb="0" eb="2">
      <t>サシヒキ</t>
    </rPh>
    <rPh sb="2" eb="4">
      <t>カゼイ</t>
    </rPh>
    <rPh sb="4" eb="6">
      <t>ダイスウ</t>
    </rPh>
    <phoneticPr fontId="2"/>
  </si>
  <si>
    <t>区　　分</t>
    <rPh sb="0" eb="1">
      <t>ク</t>
    </rPh>
    <rPh sb="3" eb="4">
      <t>ブン</t>
    </rPh>
    <phoneticPr fontId="17"/>
  </si>
  <si>
    <t>平等割総額</t>
  </si>
  <si>
    <t>法人の市町村民税</t>
    <rPh sb="0" eb="2">
      <t>ホウジン</t>
    </rPh>
    <rPh sb="3" eb="8">
      <t>シチョウソンミンゼイ</t>
    </rPh>
    <phoneticPr fontId="2"/>
  </si>
  <si>
    <t>東成瀬村</t>
  </si>
  <si>
    <t>営業等所得者</t>
    <rPh sb="2" eb="3">
      <t>ナド</t>
    </rPh>
    <phoneticPr fontId="2"/>
  </si>
  <si>
    <t>300万円超
400万円
以下</t>
    <rPh sb="3" eb="5">
      <t>マンエン</t>
    </rPh>
    <rPh sb="5" eb="6">
      <t>コ</t>
    </rPh>
    <rPh sb="10" eb="12">
      <t>マンエン</t>
    </rPh>
    <rPh sb="13" eb="15">
      <t>イカ</t>
    </rPh>
    <phoneticPr fontId="17"/>
  </si>
  <si>
    <t>計</t>
    <rPh sb="0" eb="1">
      <t>ケイ</t>
    </rPh>
    <phoneticPr fontId="2"/>
  </si>
  <si>
    <t>550万円超
700万円
以下</t>
    <rPh sb="3" eb="5">
      <t>マンエン</t>
    </rPh>
    <rPh sb="5" eb="6">
      <t>コ</t>
    </rPh>
    <rPh sb="10" eb="12">
      <t>マンエン</t>
    </rPh>
    <rPh sb="13" eb="15">
      <t>イカ</t>
    </rPh>
    <phoneticPr fontId="17"/>
  </si>
  <si>
    <t>調定済額</t>
    <rPh sb="0" eb="1">
      <t>チョウ</t>
    </rPh>
    <rPh sb="1" eb="2">
      <t>サダム</t>
    </rPh>
    <rPh sb="2" eb="3">
      <t>ズミ</t>
    </rPh>
    <rPh sb="3" eb="4">
      <t>ガク</t>
    </rPh>
    <phoneticPr fontId="2"/>
  </si>
  <si>
    <t>給与所得者</t>
    <rPh sb="0" eb="2">
      <t>キュウヨ</t>
    </rPh>
    <rPh sb="2" eb="5">
      <t>ショトクシャ</t>
    </rPh>
    <phoneticPr fontId="2"/>
  </si>
  <si>
    <t>由利本荘市</t>
    <rPh sb="0" eb="2">
      <t>ユリ</t>
    </rPh>
    <rPh sb="2" eb="5">
      <t>ホンジョウシ</t>
    </rPh>
    <phoneticPr fontId="2"/>
  </si>
  <si>
    <t>区　　　　　分</t>
    <rPh sb="0" eb="1">
      <t>ク</t>
    </rPh>
    <rPh sb="6" eb="7">
      <t>ブン</t>
    </rPh>
    <phoneticPr fontId="2"/>
  </si>
  <si>
    <t>現年課税分</t>
    <rPh sb="0" eb="2">
      <t>ゲンネン</t>
    </rPh>
    <rPh sb="2" eb="5">
      <t>カゼイブン</t>
    </rPh>
    <phoneticPr fontId="17"/>
  </si>
  <si>
    <r>
      <t>三　輪　車</t>
    </r>
    <r>
      <rPr>
        <sz val="6"/>
        <color theme="1"/>
        <rFont val="ＭＳ Ｐ明朝"/>
        <family val="1"/>
        <charset val="128"/>
      </rPr>
      <t>（25％軽課適用分）</t>
    </r>
    <rPh sb="0" eb="1">
      <t>サン</t>
    </rPh>
    <rPh sb="2" eb="3">
      <t>ワ</t>
    </rPh>
    <rPh sb="4" eb="5">
      <t>クルマ</t>
    </rPh>
    <rPh sb="9" eb="11">
      <t>ケイカ</t>
    </rPh>
    <rPh sb="11" eb="13">
      <t>テキヨウ</t>
    </rPh>
    <rPh sb="13" eb="14">
      <t>ブン</t>
    </rPh>
    <phoneticPr fontId="2"/>
  </si>
  <si>
    <t>農業所得者</t>
  </si>
  <si>
    <t>その他の
所得者</t>
    <rPh sb="2" eb="3">
      <t>タ</t>
    </rPh>
    <phoneticPr fontId="17"/>
  </si>
  <si>
    <t>人</t>
    <rPh sb="0" eb="1">
      <t>ニン</t>
    </rPh>
    <phoneticPr fontId="2"/>
  </si>
  <si>
    <t>市町村名</t>
    <rPh sb="0" eb="3">
      <t>シチョウソン</t>
    </rPh>
    <rPh sb="3" eb="4">
      <t>メイ</t>
    </rPh>
    <phoneticPr fontId="2"/>
  </si>
  <si>
    <t>50cc ～
90cc</t>
  </si>
  <si>
    <t>特別徴収税額の内訳</t>
    <rPh sb="0" eb="2">
      <t>トクベツ</t>
    </rPh>
    <rPh sb="2" eb="4">
      <t>チョウシュウ</t>
    </rPh>
    <rPh sb="4" eb="6">
      <t>ゼイガク</t>
    </rPh>
    <rPh sb="7" eb="9">
      <t>ウチワケ</t>
    </rPh>
    <phoneticPr fontId="2"/>
  </si>
  <si>
    <t>世帯</t>
    <rPh sb="0" eb="2">
      <t>セタイ</t>
    </rPh>
    <phoneticPr fontId="2"/>
  </si>
  <si>
    <t>200万円超
300万円
以下</t>
    <rPh sb="3" eb="5">
      <t>マンエン</t>
    </rPh>
    <rPh sb="5" eb="6">
      <t>コ</t>
    </rPh>
    <rPh sb="10" eb="12">
      <t>マンエン</t>
    </rPh>
    <rPh sb="13" eb="15">
      <t>イカ</t>
    </rPh>
    <phoneticPr fontId="17"/>
  </si>
  <si>
    <t>第３表</t>
    <rPh sb="0" eb="1">
      <t>ダイ</t>
    </rPh>
    <rPh sb="2" eb="3">
      <t>ヒョウ</t>
    </rPh>
    <phoneticPr fontId="2"/>
  </si>
  <si>
    <t>自　家　用</t>
    <rPh sb="0" eb="1">
      <t>ジ</t>
    </rPh>
    <rPh sb="2" eb="3">
      <t>イエ</t>
    </rPh>
    <rPh sb="4" eb="5">
      <t>ヨウ</t>
    </rPh>
    <phoneticPr fontId="2"/>
  </si>
  <si>
    <t>左のうち身体障害者等の減免台数</t>
    <rPh sb="0" eb="1">
      <t>ヒダリ</t>
    </rPh>
    <rPh sb="4" eb="6">
      <t>シンタイ</t>
    </rPh>
    <rPh sb="6" eb="9">
      <t>ショウガイシャ</t>
    </rPh>
    <rPh sb="9" eb="10">
      <t>トウ</t>
    </rPh>
    <rPh sb="11" eb="13">
      <t>ゲンメン</t>
    </rPh>
    <rPh sb="13" eb="15">
      <t>ダイスウ</t>
    </rPh>
    <phoneticPr fontId="17"/>
  </si>
  <si>
    <t>外国税額控除</t>
    <rPh sb="0" eb="2">
      <t>ガイコク</t>
    </rPh>
    <rPh sb="2" eb="4">
      <t>ゼイガク</t>
    </rPh>
    <rPh sb="4" eb="6">
      <t>コウジョ</t>
    </rPh>
    <phoneticPr fontId="2"/>
  </si>
  <si>
    <t>(A)のうち課税標準の特例対象に係る控除分</t>
    <rPh sb="6" eb="8">
      <t>カゼイ</t>
    </rPh>
    <rPh sb="8" eb="10">
      <t>ヒョウジュン</t>
    </rPh>
    <rPh sb="11" eb="13">
      <t>トクレイ</t>
    </rPh>
    <rPh sb="13" eb="15">
      <t>タイショウ</t>
    </rPh>
    <rPh sb="16" eb="17">
      <t>カカ</t>
    </rPh>
    <rPh sb="18" eb="21">
      <t>コウジョブン</t>
    </rPh>
    <phoneticPr fontId="2"/>
  </si>
  <si>
    <t>400万円超
550万円
以下</t>
    <rPh sb="3" eb="5">
      <t>マンエン</t>
    </rPh>
    <rPh sb="5" eb="6">
      <t>コ</t>
    </rPh>
    <rPh sb="10" eb="12">
      <t>マンエン</t>
    </rPh>
    <rPh sb="13" eb="15">
      <t>イカ</t>
    </rPh>
    <phoneticPr fontId="17"/>
  </si>
  <si>
    <t>亜炭・石炭</t>
    <rPh sb="0" eb="1">
      <t>ア</t>
    </rPh>
    <rPh sb="1" eb="2">
      <t>タン</t>
    </rPh>
    <rPh sb="3" eb="4">
      <t>イシ</t>
    </rPh>
    <rPh sb="4" eb="5">
      <t>スミ</t>
    </rPh>
    <phoneticPr fontId="2"/>
  </si>
  <si>
    <t>専ら雪上を走行するもの</t>
    <rPh sb="0" eb="1">
      <t>モッパ</t>
    </rPh>
    <rPh sb="2" eb="4">
      <t>セツジョウ</t>
    </rPh>
    <rPh sb="5" eb="7">
      <t>ソウコウ</t>
    </rPh>
    <phoneticPr fontId="2"/>
  </si>
  <si>
    <t>納税者数</t>
    <rPh sb="0" eb="3">
      <t>ノウゼイシャ</t>
    </rPh>
    <rPh sb="3" eb="4">
      <t>スウ</t>
    </rPh>
    <phoneticPr fontId="2"/>
  </si>
  <si>
    <t>特定世帯
・特定継
続世帯
以外</t>
    <rPh sb="0" eb="2">
      <t>トクテイ</t>
    </rPh>
    <rPh sb="2" eb="4">
      <t>セタイ</t>
    </rPh>
    <rPh sb="6" eb="8">
      <t>トクテイ</t>
    </rPh>
    <rPh sb="8" eb="9">
      <t>ツギ</t>
    </rPh>
    <rPh sb="10" eb="11">
      <t>ツヅケル</t>
    </rPh>
    <rPh sb="11" eb="13">
      <t>セタイ</t>
    </rPh>
    <rPh sb="14" eb="16">
      <t>イガイ</t>
    </rPh>
    <phoneticPr fontId="2"/>
  </si>
  <si>
    <t>700万円超
1000万円
以下</t>
    <rPh sb="3" eb="5">
      <t>マンエン</t>
    </rPh>
    <rPh sb="5" eb="6">
      <t>コ</t>
    </rPh>
    <rPh sb="11" eb="13">
      <t>マンエン</t>
    </rPh>
    <rPh sb="14" eb="16">
      <t>イカ</t>
    </rPh>
    <phoneticPr fontId="17"/>
  </si>
  <si>
    <t>総所得金額等</t>
    <rPh sb="0" eb="1">
      <t>ソウ</t>
    </rPh>
    <rPh sb="1" eb="3">
      <t>ショトク</t>
    </rPh>
    <rPh sb="3" eb="5">
      <t>キンガク</t>
    </rPh>
    <rPh sb="5" eb="6">
      <t>トウ</t>
    </rPh>
    <phoneticPr fontId="17"/>
  </si>
  <si>
    <r>
      <t>四輪車</t>
    </r>
    <r>
      <rPr>
        <sz val="6"/>
        <color theme="1"/>
        <rFont val="ＭＳ Ｐ明朝"/>
        <family val="1"/>
        <charset val="128"/>
      </rPr>
      <t>（75％軽課適用分）</t>
    </r>
    <rPh sb="0" eb="1">
      <t>ヨン</t>
    </rPh>
    <rPh sb="1" eb="2">
      <t>ワ</t>
    </rPh>
    <rPh sb="2" eb="3">
      <t>クルマ</t>
    </rPh>
    <rPh sb="7" eb="9">
      <t>ケイカ</t>
    </rPh>
    <rPh sb="9" eb="11">
      <t>テキヨウ</t>
    </rPh>
    <rPh sb="11" eb="12">
      <t>ブン</t>
    </rPh>
    <phoneticPr fontId="2"/>
  </si>
  <si>
    <t>法人の市町村民税</t>
  </si>
  <si>
    <t>月産200万円超</t>
    <rPh sb="0" eb="2">
      <t>ゲッサン</t>
    </rPh>
    <rPh sb="5" eb="7">
      <t>マンエン</t>
    </rPh>
    <rPh sb="7" eb="8">
      <t>コ</t>
    </rPh>
    <phoneticPr fontId="17"/>
  </si>
  <si>
    <t>千円 (M)</t>
    <rPh sb="0" eb="2">
      <t>センエン</t>
    </rPh>
    <phoneticPr fontId="2"/>
  </si>
  <si>
    <t>営業用</t>
    <rPh sb="0" eb="3">
      <t>エイギョウヨウ</t>
    </rPh>
    <phoneticPr fontId="2"/>
  </si>
  <si>
    <t>分離短期譲渡所得金額に係る所得金額</t>
    <rPh sb="0" eb="2">
      <t>ブンリ</t>
    </rPh>
    <rPh sb="2" eb="4">
      <t>タンキ</t>
    </rPh>
    <rPh sb="4" eb="6">
      <t>ジョウト</t>
    </rPh>
    <rPh sb="6" eb="8">
      <t>ショトク</t>
    </rPh>
    <rPh sb="8" eb="10">
      <t>キンガク</t>
    </rPh>
    <rPh sb="11" eb="12">
      <t>カカ</t>
    </rPh>
    <rPh sb="13" eb="15">
      <t>ショトク</t>
    </rPh>
    <rPh sb="15" eb="17">
      <t>キンガク</t>
    </rPh>
    <phoneticPr fontId="17"/>
  </si>
  <si>
    <t>課税標準額</t>
    <rPh sb="0" eb="2">
      <t>カゼイ</t>
    </rPh>
    <rPh sb="2" eb="5">
      <t>ヒョウジュンガク</t>
    </rPh>
    <phoneticPr fontId="17"/>
  </si>
  <si>
    <t>算出税額</t>
    <rPh sb="0" eb="2">
      <t>サンシュツ</t>
    </rPh>
    <rPh sb="2" eb="4">
      <t>ゼイガク</t>
    </rPh>
    <phoneticPr fontId="17"/>
  </si>
  <si>
    <t>減免税額</t>
    <rPh sb="0" eb="2">
      <t>ゲンメン</t>
    </rPh>
    <rPh sb="2" eb="4">
      <t>ゼイガク</t>
    </rPh>
    <phoneticPr fontId="17"/>
  </si>
  <si>
    <t>計</t>
    <rPh sb="0" eb="1">
      <t>ケイ</t>
    </rPh>
    <phoneticPr fontId="17"/>
  </si>
  <si>
    <t>第１７表</t>
    <rPh sb="0" eb="1">
      <t>ダイ</t>
    </rPh>
    <rPh sb="3" eb="4">
      <t>ヒョウ</t>
    </rPh>
    <phoneticPr fontId="2"/>
  </si>
  <si>
    <t>税額調整額</t>
    <rPh sb="0" eb="2">
      <t>ゼイガク</t>
    </rPh>
    <rPh sb="2" eb="5">
      <t>チョウセイガク</t>
    </rPh>
    <phoneticPr fontId="17"/>
  </si>
  <si>
    <t>※　県内における事業所税の課税団体は、秋田市（平成３年度より課税）のみ。</t>
    <rPh sb="2" eb="4">
      <t>ケンナイ</t>
    </rPh>
    <rPh sb="8" eb="11">
      <t>ジギョウショ</t>
    </rPh>
    <rPh sb="11" eb="12">
      <t>ゼイ</t>
    </rPh>
    <rPh sb="13" eb="15">
      <t>カゼイ</t>
    </rPh>
    <rPh sb="15" eb="17">
      <t>ダンタイ</t>
    </rPh>
    <rPh sb="19" eb="22">
      <t>アキタシ</t>
    </rPh>
    <rPh sb="23" eb="25">
      <t>ヘイセイ</t>
    </rPh>
    <rPh sb="26" eb="28">
      <t>ネンド</t>
    </rPh>
    <rPh sb="30" eb="32">
      <t>カゼイ</t>
    </rPh>
    <phoneticPr fontId="2"/>
  </si>
  <si>
    <t>千円</t>
    <rPh sb="0" eb="2">
      <t>センエン</t>
    </rPh>
    <phoneticPr fontId="2"/>
  </si>
  <si>
    <t>納税義務者数</t>
    <rPh sb="0" eb="2">
      <t>ノウゼイ</t>
    </rPh>
    <rPh sb="2" eb="4">
      <t>ギム</t>
    </rPh>
    <rPh sb="4" eb="5">
      <t>シャ</t>
    </rPh>
    <rPh sb="5" eb="6">
      <t>スウ</t>
    </rPh>
    <phoneticPr fontId="17"/>
  </si>
  <si>
    <t>特別徴収税額
(B) + (C)   (A)</t>
    <rPh sb="0" eb="2">
      <t>トクベツ</t>
    </rPh>
    <rPh sb="2" eb="4">
      <t>チョウシュウ</t>
    </rPh>
    <rPh sb="4" eb="6">
      <t>ゼイガク</t>
    </rPh>
    <phoneticPr fontId="17"/>
  </si>
  <si>
    <r>
      <t>四輪車</t>
    </r>
    <r>
      <rPr>
        <sz val="6"/>
        <color theme="1"/>
        <rFont val="ＭＳ Ｐ明朝"/>
        <family val="1"/>
        <charset val="128"/>
      </rPr>
      <t>（25％軽課適用分）</t>
    </r>
    <rPh sb="0" eb="1">
      <t>ヨン</t>
    </rPh>
    <rPh sb="1" eb="2">
      <t>ワ</t>
    </rPh>
    <rPh sb="2" eb="3">
      <t>クルマ</t>
    </rPh>
    <rPh sb="7" eb="9">
      <t>ケイカ</t>
    </rPh>
    <rPh sb="9" eb="11">
      <t>テキヨウ</t>
    </rPh>
    <rPh sb="11" eb="12">
      <t>ブン</t>
    </rPh>
    <phoneticPr fontId="2"/>
  </si>
  <si>
    <t>旅　費</t>
    <rPh sb="0" eb="1">
      <t>タビ</t>
    </rPh>
    <rPh sb="2" eb="3">
      <t>ヒ</t>
    </rPh>
    <phoneticPr fontId="2"/>
  </si>
  <si>
    <t>所得割額
(B)</t>
    <rPh sb="0" eb="4">
      <t>ショトクワリガク</t>
    </rPh>
    <phoneticPr fontId="17"/>
  </si>
  <si>
    <t>計　(D)</t>
    <rPh sb="0" eb="1">
      <t>ケイ</t>
    </rPh>
    <phoneticPr fontId="17"/>
  </si>
  <si>
    <t>ほか臨時職員</t>
    <rPh sb="2" eb="4">
      <t>リンジ</t>
    </rPh>
    <rPh sb="4" eb="6">
      <t>ショクイン</t>
    </rPh>
    <phoneticPr fontId="2"/>
  </si>
  <si>
    <t>農耕用</t>
    <rPh sb="0" eb="3">
      <t>ノウコウヨウ</t>
    </rPh>
    <phoneticPr fontId="2"/>
  </si>
  <si>
    <t>均等割額
(C)</t>
    <rPh sb="0" eb="3">
      <t>キントウワリ</t>
    </rPh>
    <rPh sb="3" eb="4">
      <t>ガク</t>
    </rPh>
    <phoneticPr fontId="17"/>
  </si>
  <si>
    <t>均等割</t>
    <rPh sb="0" eb="3">
      <t>キントウワリ</t>
    </rPh>
    <phoneticPr fontId="2"/>
  </si>
  <si>
    <t>小　計</t>
  </si>
  <si>
    <t>一般　(A)</t>
    <rPh sb="0" eb="2">
      <t>イッパン</t>
    </rPh>
    <phoneticPr fontId="17"/>
  </si>
  <si>
    <t>50cc以下</t>
    <rPh sb="4" eb="6">
      <t>イカ</t>
    </rPh>
    <phoneticPr fontId="2"/>
  </si>
  <si>
    <t>合衆国軍隊の構成員等　(B)</t>
    <rPh sb="0" eb="3">
      <t>ガッシュウコク</t>
    </rPh>
    <rPh sb="3" eb="5">
      <t>グンタイ</t>
    </rPh>
    <rPh sb="6" eb="9">
      <t>コウセイイン</t>
    </rPh>
    <rPh sb="9" eb="10">
      <t>トウ</t>
    </rPh>
    <phoneticPr fontId="17"/>
  </si>
  <si>
    <t>納税義務者数</t>
    <rPh sb="0" eb="2">
      <t>ノウゼイ</t>
    </rPh>
    <rPh sb="2" eb="5">
      <t>ギムシャ</t>
    </rPh>
    <rPh sb="5" eb="6">
      <t>スウ</t>
    </rPh>
    <phoneticPr fontId="17"/>
  </si>
  <si>
    <t>第４表</t>
    <rPh sb="0" eb="1">
      <t>ダイ</t>
    </rPh>
    <rPh sb="2" eb="3">
      <t>ヒョウ</t>
    </rPh>
    <phoneticPr fontId="2"/>
  </si>
  <si>
    <t>官公署　(C)</t>
    <rPh sb="0" eb="1">
      <t>カン</t>
    </rPh>
    <rPh sb="1" eb="2">
      <t>コウ</t>
    </rPh>
    <rPh sb="2" eb="3">
      <t>ショ</t>
    </rPh>
    <phoneticPr fontId="17"/>
  </si>
  <si>
    <t>上場株式等
に係る譲渡
所得等の金額</t>
    <rPh sb="0" eb="2">
      <t>ジョウジョウ</t>
    </rPh>
    <rPh sb="2" eb="4">
      <t>カブシキ</t>
    </rPh>
    <rPh sb="4" eb="5">
      <t>トウ</t>
    </rPh>
    <rPh sb="7" eb="8">
      <t>カカ</t>
    </rPh>
    <rPh sb="9" eb="11">
      <t>ジョウト</t>
    </rPh>
    <rPh sb="12" eb="14">
      <t>ショトク</t>
    </rPh>
    <rPh sb="14" eb="15">
      <t>トウ</t>
    </rPh>
    <rPh sb="16" eb="18">
      <t>キンガク</t>
    </rPh>
    <phoneticPr fontId="17"/>
  </si>
  <si>
    <t>(C)のうち非課税台数（官公署分）　(E)</t>
    <rPh sb="6" eb="9">
      <t>ヒカゼイ</t>
    </rPh>
    <rPh sb="9" eb="11">
      <t>ダイスウ</t>
    </rPh>
    <rPh sb="12" eb="15">
      <t>カンコウショ</t>
    </rPh>
    <rPh sb="15" eb="16">
      <t>ブン</t>
    </rPh>
    <phoneticPr fontId="17"/>
  </si>
  <si>
    <t>市町村別計</t>
    <rPh sb="0" eb="3">
      <t>シチョウソン</t>
    </rPh>
    <rPh sb="3" eb="4">
      <t>ベツ</t>
    </rPh>
    <rPh sb="4" eb="5">
      <t>ケイ</t>
    </rPh>
    <phoneticPr fontId="2"/>
  </si>
  <si>
    <t>資産割総額</t>
    <rPh sb="0" eb="3">
      <t>シサンワリ</t>
    </rPh>
    <rPh sb="3" eb="5">
      <t>ソウガク</t>
    </rPh>
    <phoneticPr fontId="2"/>
  </si>
  <si>
    <t>合衆国軍隊の構成員等</t>
    <rPh sb="0" eb="3">
      <t>ガッシュウコク</t>
    </rPh>
    <rPh sb="3" eb="5">
      <t>グンタイ</t>
    </rPh>
    <rPh sb="6" eb="9">
      <t>コウセイイン</t>
    </rPh>
    <rPh sb="9" eb="10">
      <t>トウ</t>
    </rPh>
    <phoneticPr fontId="2"/>
  </si>
  <si>
    <t>官公署
(C)-(E)</t>
    <rPh sb="0" eb="1">
      <t>カン</t>
    </rPh>
    <rPh sb="1" eb="2">
      <t>コウ</t>
    </rPh>
    <rPh sb="2" eb="3">
      <t>ショ</t>
    </rPh>
    <phoneticPr fontId="2"/>
  </si>
  <si>
    <t>課税台数</t>
  </si>
  <si>
    <t>三輪車</t>
    <rPh sb="0" eb="3">
      <t>サンリンシャ</t>
    </rPh>
    <phoneticPr fontId="17"/>
  </si>
  <si>
    <t>第８表</t>
    <rPh sb="0" eb="1">
      <t>ダイ</t>
    </rPh>
    <rPh sb="2" eb="3">
      <t>ヒョウ</t>
    </rPh>
    <phoneticPr fontId="2"/>
  </si>
  <si>
    <t>二輪の小型自動車</t>
    <rPh sb="0" eb="2">
      <t>ニリン</t>
    </rPh>
    <rPh sb="3" eb="5">
      <t>コガタ</t>
    </rPh>
    <rPh sb="5" eb="8">
      <t>ジドウシャ</t>
    </rPh>
    <phoneticPr fontId="2"/>
  </si>
  <si>
    <t>その他の手当</t>
    <rPh sb="2" eb="3">
      <t>タ</t>
    </rPh>
    <rPh sb="4" eb="6">
      <t>テアテ</t>
    </rPh>
    <phoneticPr fontId="2"/>
  </si>
  <si>
    <t>台</t>
    <rPh sb="0" eb="1">
      <t>ダイ</t>
    </rPh>
    <phoneticPr fontId="2"/>
  </si>
  <si>
    <t>千円 (B)</t>
    <rPh sb="0" eb="2">
      <t>センエン</t>
    </rPh>
    <phoneticPr fontId="2"/>
  </si>
  <si>
    <t>特別徴収
義務者数</t>
    <rPh sb="0" eb="2">
      <t>トクベツ</t>
    </rPh>
    <rPh sb="2" eb="4">
      <t>チョウシュウ</t>
    </rPh>
    <rPh sb="5" eb="8">
      <t>ギムシャ</t>
    </rPh>
    <rPh sb="8" eb="9">
      <t>スウ</t>
    </rPh>
    <phoneticPr fontId="2"/>
  </si>
  <si>
    <t>原動機付自転車</t>
    <rPh sb="0" eb="4">
      <t>ゲンドウキツ</t>
    </rPh>
    <rPh sb="4" eb="7">
      <t>ジテンシャ</t>
    </rPh>
    <phoneticPr fontId="2"/>
  </si>
  <si>
    <t>均等割総額</t>
    <rPh sb="0" eb="3">
      <t>キントウワリ</t>
    </rPh>
    <rPh sb="3" eb="5">
      <t>ソウガク</t>
    </rPh>
    <phoneticPr fontId="2"/>
  </si>
  <si>
    <t>自家用</t>
    <rPh sb="0" eb="3">
      <t>ジカヨウ</t>
    </rPh>
    <phoneticPr fontId="2"/>
  </si>
  <si>
    <t>第４表　　特別徴収義務者数、特別徴収税額（給与特徴に係る分）</t>
    <rPh sb="0" eb="1">
      <t>ダイ</t>
    </rPh>
    <rPh sb="2" eb="3">
      <t>ヒョウ</t>
    </rPh>
    <rPh sb="5" eb="7">
      <t>トクベツ</t>
    </rPh>
    <rPh sb="7" eb="9">
      <t>チョウシュウ</t>
    </rPh>
    <rPh sb="9" eb="12">
      <t>ギムシャ</t>
    </rPh>
    <rPh sb="12" eb="13">
      <t>スウ</t>
    </rPh>
    <rPh sb="14" eb="16">
      <t>トクベツ</t>
    </rPh>
    <rPh sb="16" eb="18">
      <t>チョウシュウ</t>
    </rPh>
    <rPh sb="18" eb="20">
      <t>ゼイガク</t>
    </rPh>
    <rPh sb="21" eb="23">
      <t>キュウヨ</t>
    </rPh>
    <rPh sb="23" eb="25">
      <t>トクチョウ</t>
    </rPh>
    <rPh sb="26" eb="27">
      <t>カカ</t>
    </rPh>
    <rPh sb="28" eb="29">
      <t>ブン</t>
    </rPh>
    <phoneticPr fontId="2"/>
  </si>
  <si>
    <t>貨物用</t>
    <rPh sb="0" eb="3">
      <t>カモツヨウ</t>
    </rPh>
    <phoneticPr fontId="2"/>
  </si>
  <si>
    <t>50cc以下</t>
    <rPh sb="4" eb="6">
      <t>イカ</t>
    </rPh>
    <phoneticPr fontId="17"/>
  </si>
  <si>
    <t>鉱産税</t>
    <rPh sb="0" eb="2">
      <t>コウサン</t>
    </rPh>
    <rPh sb="2" eb="3">
      <t>ゼイ</t>
    </rPh>
    <phoneticPr fontId="2"/>
  </si>
  <si>
    <t>課税市町村</t>
    <rPh sb="0" eb="2">
      <t>カゼイ</t>
    </rPh>
    <rPh sb="2" eb="5">
      <t>シチョウソン</t>
    </rPh>
    <phoneticPr fontId="17"/>
  </si>
  <si>
    <t>配当控除</t>
    <rPh sb="0" eb="2">
      <t>ハイトウ</t>
    </rPh>
    <rPh sb="2" eb="4">
      <t>コウジョ</t>
    </rPh>
    <phoneticPr fontId="17"/>
  </si>
  <si>
    <t>滞納繰越分</t>
    <rPh sb="0" eb="2">
      <t>タイノウ</t>
    </rPh>
    <rPh sb="2" eb="4">
      <t>クリコシ</t>
    </rPh>
    <rPh sb="4" eb="5">
      <t>ブン</t>
    </rPh>
    <phoneticPr fontId="2"/>
  </si>
  <si>
    <t>可燃性天然ガス</t>
    <rPh sb="0" eb="3">
      <t>カネンセイ</t>
    </rPh>
    <rPh sb="3" eb="5">
      <t>テンネン</t>
    </rPh>
    <phoneticPr fontId="2"/>
  </si>
  <si>
    <t>小　計</t>
    <rPh sb="0" eb="1">
      <t>ショウ</t>
    </rPh>
    <rPh sb="2" eb="3">
      <t>ケイ</t>
    </rPh>
    <phoneticPr fontId="17"/>
  </si>
  <si>
    <t>入湯税</t>
    <rPh sb="0" eb="3">
      <t>ニュウトウゼイ</t>
    </rPh>
    <phoneticPr fontId="2"/>
  </si>
  <si>
    <t>入湯客数</t>
    <rPh sb="0" eb="2">
      <t>ニュウトウ</t>
    </rPh>
    <rPh sb="2" eb="4">
      <t>キャクスウ</t>
    </rPh>
    <phoneticPr fontId="17"/>
  </si>
  <si>
    <t>事業所税</t>
    <rPh sb="0" eb="3">
      <t>ジギョウショ</t>
    </rPh>
    <rPh sb="3" eb="4">
      <t>ゼイ</t>
    </rPh>
    <phoneticPr fontId="2"/>
  </si>
  <si>
    <t>１　法第703条の4第23項の総所得金額等（市町村民税の旧ただし書方式）
２　地方税法等の一部を改正する法律（平成23年法律第30号）による改正前の法第703条の4第26項の総所得金額等（市町村民税の旧本文方式）
３　市町村民税の所得割額
４　その他</t>
  </si>
  <si>
    <t>減免対象
床面積相当分</t>
    <rPh sb="0" eb="2">
      <t>ゲンメン</t>
    </rPh>
    <rPh sb="2" eb="4">
      <t>タイショウ</t>
    </rPh>
    <rPh sb="5" eb="8">
      <t>ユカメンセキ</t>
    </rPh>
    <rPh sb="8" eb="11">
      <t>ソウトウブン</t>
    </rPh>
    <phoneticPr fontId="2"/>
  </si>
  <si>
    <t>千円 (ﾊ)</t>
    <rPh sb="0" eb="2">
      <t>センエン</t>
    </rPh>
    <phoneticPr fontId="2"/>
  </si>
  <si>
    <t>課税標準額
(A)-(B)-(C)
-(D)</t>
    <rPh sb="0" eb="2">
      <t>カゼイ</t>
    </rPh>
    <rPh sb="2" eb="5">
      <t>ヒョウジュンガク</t>
    </rPh>
    <phoneticPr fontId="2"/>
  </si>
  <si>
    <t>うち資産割について月割計算により課税されないこととなる床面積相当分</t>
    <rPh sb="2" eb="5">
      <t>シサンワリ</t>
    </rPh>
    <rPh sb="9" eb="11">
      <t>ツキワ</t>
    </rPh>
    <rPh sb="11" eb="13">
      <t>ケイサン</t>
    </rPh>
    <rPh sb="16" eb="18">
      <t>カゼイ</t>
    </rPh>
    <rPh sb="27" eb="30">
      <t>ユカメンセキ</t>
    </rPh>
    <rPh sb="30" eb="33">
      <t>ソウトウブン</t>
    </rPh>
    <phoneticPr fontId="2"/>
  </si>
  <si>
    <t>現年課税分</t>
    <rPh sb="0" eb="2">
      <t>ゲンネン</t>
    </rPh>
    <rPh sb="2" eb="5">
      <t>カゼイブン</t>
    </rPh>
    <phoneticPr fontId="2"/>
  </si>
  <si>
    <t>50cc ～ 90cc</t>
  </si>
  <si>
    <t>千円, ㎡ (A)</t>
    <rPh sb="0" eb="2">
      <t>センエン</t>
    </rPh>
    <phoneticPr fontId="2"/>
  </si>
  <si>
    <t>(V)/(A)</t>
  </si>
  <si>
    <t>千円, ㎡ (B)</t>
    <rPh sb="0" eb="2">
      <t>センエン</t>
    </rPh>
    <phoneticPr fontId="2"/>
  </si>
  <si>
    <t>千円, ㎡ (C)</t>
    <rPh sb="0" eb="2">
      <t>センエン</t>
    </rPh>
    <phoneticPr fontId="2"/>
  </si>
  <si>
    <t>つづき</t>
  </si>
  <si>
    <t>千円, ㎡ (D)</t>
    <rPh sb="0" eb="2">
      <t>センエン</t>
    </rPh>
    <phoneticPr fontId="2"/>
  </si>
  <si>
    <t>千円, ㎡ (E)</t>
    <rPh sb="0" eb="2">
      <t>センエン</t>
    </rPh>
    <phoneticPr fontId="2"/>
  </si>
  <si>
    <t>資産割</t>
    <rPh sb="0" eb="3">
      <t>シサンワリ</t>
    </rPh>
    <phoneticPr fontId="2"/>
  </si>
  <si>
    <t>従業者割</t>
    <rPh sb="0" eb="3">
      <t>ジュウギョウシャ</t>
    </rPh>
    <rPh sb="3" eb="4">
      <t>ワ</t>
    </rPh>
    <phoneticPr fontId="2"/>
  </si>
  <si>
    <t>千円 (N)</t>
    <rPh sb="0" eb="2">
      <t>センエン</t>
    </rPh>
    <phoneticPr fontId="2"/>
  </si>
  <si>
    <t>合　　　　　計</t>
    <rPh sb="0" eb="1">
      <t>ゴウ</t>
    </rPh>
    <rPh sb="6" eb="7">
      <t>ケイ</t>
    </rPh>
    <phoneticPr fontId="2"/>
  </si>
  <si>
    <t>特別徴収義務者数、特別徴収税額（給与特徴に係る分）</t>
    <rPh sb="16" eb="18">
      <t>キュウヨ</t>
    </rPh>
    <rPh sb="18" eb="20">
      <t>トクチョウ</t>
    </rPh>
    <rPh sb="21" eb="22">
      <t>カカ</t>
    </rPh>
    <rPh sb="23" eb="24">
      <t>ブン</t>
    </rPh>
    <phoneticPr fontId="2"/>
  </si>
  <si>
    <t>㎡</t>
  </si>
  <si>
    <t>国民健康保険税</t>
    <rPh sb="0" eb="2">
      <t>コクミン</t>
    </rPh>
    <rPh sb="2" eb="4">
      <t>ケンコウ</t>
    </rPh>
    <rPh sb="4" eb="7">
      <t>ホケンゼイ</t>
    </rPh>
    <phoneticPr fontId="2"/>
  </si>
  <si>
    <t>被保険者数</t>
    <rPh sb="0" eb="4">
      <t>ヒホケンシャ</t>
    </rPh>
    <rPh sb="4" eb="5">
      <t>スウ</t>
    </rPh>
    <phoneticPr fontId="2"/>
  </si>
  <si>
    <t>割合</t>
    <rPh sb="0" eb="2">
      <t>ワリアイ</t>
    </rPh>
    <phoneticPr fontId="17"/>
  </si>
  <si>
    <t>退職被保険者世帯数</t>
    <rPh sb="0" eb="2">
      <t>タイショク</t>
    </rPh>
    <rPh sb="2" eb="6">
      <t>ヒホケンシャ</t>
    </rPh>
    <rPh sb="6" eb="9">
      <t>セタイスウ</t>
    </rPh>
    <phoneticPr fontId="2"/>
  </si>
  <si>
    <t>資産割</t>
    <rPh sb="0" eb="1">
      <t>シ</t>
    </rPh>
    <rPh sb="1" eb="2">
      <t>サン</t>
    </rPh>
    <rPh sb="2" eb="3">
      <t>ワリ</t>
    </rPh>
    <phoneticPr fontId="2"/>
  </si>
  <si>
    <t>所得区分１</t>
    <rPh sb="0" eb="2">
      <t>ショトク</t>
    </rPh>
    <rPh sb="2" eb="4">
      <t>クブン</t>
    </rPh>
    <phoneticPr fontId="2"/>
  </si>
  <si>
    <t>一般被保険者数</t>
    <rPh sb="0" eb="2">
      <t>イッパン</t>
    </rPh>
    <rPh sb="2" eb="6">
      <t>ヒホケンシャ</t>
    </rPh>
    <rPh sb="6" eb="7">
      <t>スウ</t>
    </rPh>
    <phoneticPr fontId="2"/>
  </si>
  <si>
    <t>一般
(A)-(F)-(G)</t>
    <rPh sb="0" eb="1">
      <t>イチ</t>
    </rPh>
    <rPh sb="1" eb="2">
      <t>パン</t>
    </rPh>
    <phoneticPr fontId="17"/>
  </si>
  <si>
    <t>退職被保険者等数</t>
    <rPh sb="0" eb="2">
      <t>タイショク</t>
    </rPh>
    <rPh sb="2" eb="6">
      <t>ヒホケンシャ</t>
    </rPh>
    <rPh sb="6" eb="7">
      <t>トウ</t>
    </rPh>
    <rPh sb="7" eb="8">
      <t>スウ</t>
    </rPh>
    <phoneticPr fontId="2"/>
  </si>
  <si>
    <t>一般被保険者世帯数</t>
    <rPh sb="0" eb="2">
      <t>イッパン</t>
    </rPh>
    <rPh sb="2" eb="6">
      <t>ヒホケンシャ</t>
    </rPh>
    <rPh sb="6" eb="9">
      <t>セタイスウ</t>
    </rPh>
    <phoneticPr fontId="2"/>
  </si>
  <si>
    <t>所得区分２</t>
    <rPh sb="0" eb="2">
      <t>ショトク</t>
    </rPh>
    <rPh sb="2" eb="4">
      <t>クブン</t>
    </rPh>
    <phoneticPr fontId="2"/>
  </si>
  <si>
    <t>計
 (D)+(E)+(F)</t>
    <rPh sb="0" eb="1">
      <t>ケイ</t>
    </rPh>
    <phoneticPr fontId="2"/>
  </si>
  <si>
    <t>所得区分３</t>
    <rPh sb="0" eb="2">
      <t>ショトク</t>
    </rPh>
    <rPh sb="2" eb="4">
      <t>クブン</t>
    </rPh>
    <phoneticPr fontId="2"/>
  </si>
  <si>
    <t>世帯数</t>
    <rPh sb="0" eb="3">
      <t>セタイスウ</t>
    </rPh>
    <phoneticPr fontId="2"/>
  </si>
  <si>
    <t>割</t>
    <rPh sb="0" eb="1">
      <t>ワリ</t>
    </rPh>
    <phoneticPr fontId="2"/>
  </si>
  <si>
    <t>寄付金
税額控除</t>
    <rPh sb="0" eb="3">
      <t>キフキン</t>
    </rPh>
    <rPh sb="4" eb="6">
      <t>ゼイガク</t>
    </rPh>
    <rPh sb="6" eb="8">
      <t>コウジョ</t>
    </rPh>
    <phoneticPr fontId="2"/>
  </si>
  <si>
    <t>五城目町</t>
  </si>
  <si>
    <t>納期の回数</t>
    <rPh sb="0" eb="2">
      <t>ノウキ</t>
    </rPh>
    <rPh sb="3" eb="5">
      <t>カイスウ</t>
    </rPh>
    <phoneticPr fontId="2"/>
  </si>
  <si>
    <t>課税限度額</t>
    <rPh sb="0" eb="2">
      <t>カゼイ</t>
    </rPh>
    <rPh sb="2" eb="5">
      <t>ゲンドガク</t>
    </rPh>
    <phoneticPr fontId="2"/>
  </si>
  <si>
    <t>課税方法</t>
    <rPh sb="0" eb="2">
      <t>カゼイ</t>
    </rPh>
    <rPh sb="2" eb="4">
      <t>ホウホウ</t>
    </rPh>
    <phoneticPr fontId="2"/>
  </si>
  <si>
    <t>税額控除額</t>
    <rPh sb="0" eb="1">
      <t>ゼイ</t>
    </rPh>
    <rPh sb="1" eb="2">
      <t>ガク</t>
    </rPh>
    <rPh sb="2" eb="3">
      <t>ヒカエ</t>
    </rPh>
    <rPh sb="3" eb="4">
      <t>ジョ</t>
    </rPh>
    <rPh sb="4" eb="5">
      <t>ガク</t>
    </rPh>
    <phoneticPr fontId="2"/>
  </si>
  <si>
    <t>減　　額　　し　　た　　平　　等　　割　　額</t>
    <rPh sb="0" eb="1">
      <t>ゲン</t>
    </rPh>
    <rPh sb="3" eb="4">
      <t>ガク</t>
    </rPh>
    <rPh sb="12" eb="13">
      <t>ヒラ</t>
    </rPh>
    <rPh sb="15" eb="16">
      <t>トウ</t>
    </rPh>
    <rPh sb="18" eb="19">
      <t>ワリ</t>
    </rPh>
    <rPh sb="21" eb="22">
      <t>ガク</t>
    </rPh>
    <phoneticPr fontId="2"/>
  </si>
  <si>
    <t>１　所得割、資産割、均等割及び平等割
２　所得割、均等割及び平等割
３　所得割及び均等割
４　その他</t>
    <rPh sb="2" eb="5">
      <t>ショトクワリ</t>
    </rPh>
    <rPh sb="6" eb="9">
      <t>シサンワリ</t>
    </rPh>
    <rPh sb="10" eb="13">
      <t>キントウワリ</t>
    </rPh>
    <rPh sb="13" eb="14">
      <t>オヨ</t>
    </rPh>
    <rPh sb="15" eb="18">
      <t>ビョウドウワ</t>
    </rPh>
    <rPh sb="21" eb="24">
      <t>ショトクワリ</t>
    </rPh>
    <rPh sb="25" eb="28">
      <t>キントウワリ</t>
    </rPh>
    <rPh sb="28" eb="29">
      <t>オヨ</t>
    </rPh>
    <rPh sb="30" eb="33">
      <t>ビョウドウワ</t>
    </rPh>
    <rPh sb="36" eb="39">
      <t>ショトクワリ</t>
    </rPh>
    <rPh sb="39" eb="40">
      <t>オヨ</t>
    </rPh>
    <rPh sb="41" eb="44">
      <t>キントウワリ</t>
    </rPh>
    <rPh sb="49" eb="50">
      <t>タ</t>
    </rPh>
    <phoneticPr fontId="2"/>
  </si>
  <si>
    <t>１　固定資産税額
２　固定資産税額のうち土地及び家屋に係る税額
３　資産割を課税していない
４　その他</t>
    <rPh sb="2" eb="4">
      <t>コテイ</t>
    </rPh>
    <rPh sb="4" eb="7">
      <t>シサンゼイ</t>
    </rPh>
    <rPh sb="7" eb="8">
      <t>ガク</t>
    </rPh>
    <rPh sb="11" eb="15">
      <t>コテイシサン</t>
    </rPh>
    <rPh sb="15" eb="17">
      <t>ゼイガク</t>
    </rPh>
    <rPh sb="20" eb="22">
      <t>トチ</t>
    </rPh>
    <rPh sb="22" eb="23">
      <t>オヨ</t>
    </rPh>
    <rPh sb="24" eb="26">
      <t>カオク</t>
    </rPh>
    <rPh sb="27" eb="28">
      <t>カカ</t>
    </rPh>
    <rPh sb="29" eb="31">
      <t>ゼイガク</t>
    </rPh>
    <rPh sb="34" eb="37">
      <t>シサンワリ</t>
    </rPh>
    <rPh sb="38" eb="40">
      <t>カゼイ</t>
    </rPh>
    <rPh sb="50" eb="51">
      <t>タ</t>
    </rPh>
    <phoneticPr fontId="2"/>
  </si>
  <si>
    <t>所得割</t>
    <rPh sb="0" eb="3">
      <t>ショトクワリ</t>
    </rPh>
    <phoneticPr fontId="2"/>
  </si>
  <si>
    <t>区　　　分</t>
    <rPh sb="0" eb="1">
      <t>ク</t>
    </rPh>
    <rPh sb="4" eb="5">
      <t>フン</t>
    </rPh>
    <phoneticPr fontId="2"/>
  </si>
  <si>
    <t>平等割</t>
    <rPh sb="0" eb="3">
      <t>ビョウドウワ</t>
    </rPh>
    <phoneticPr fontId="2"/>
  </si>
  <si>
    <t>徴収関係</t>
    <rPh sb="0" eb="2">
      <t>チョウシュウ</t>
    </rPh>
    <rPh sb="2" eb="4">
      <t>カンケイ</t>
    </rPh>
    <phoneticPr fontId="2"/>
  </si>
  <si>
    <t>所得割総額</t>
    <rPh sb="0" eb="3">
      <t>ショトクワリ</t>
    </rPh>
    <rPh sb="3" eb="5">
      <t>ソウガク</t>
    </rPh>
    <phoneticPr fontId="2"/>
  </si>
  <si>
    <t>その他</t>
    <rPh sb="2" eb="3">
      <t>タ</t>
    </rPh>
    <phoneticPr fontId="2"/>
  </si>
  <si>
    <t>被扶養者数</t>
    <rPh sb="0" eb="4">
      <t>ヒフヨウシャ</t>
    </rPh>
    <rPh sb="4" eb="5">
      <t>スウ</t>
    </rPh>
    <phoneticPr fontId="2"/>
  </si>
  <si>
    <t>平等割総額</t>
    <rPh sb="0" eb="3">
      <t>ビョウドウワ</t>
    </rPh>
    <rPh sb="3" eb="5">
      <t>ソウガク</t>
    </rPh>
    <phoneticPr fontId="2"/>
  </si>
  <si>
    <t>回</t>
    <rPh sb="0" eb="1">
      <t>カイ</t>
    </rPh>
    <phoneticPr fontId="2"/>
  </si>
  <si>
    <t>円</t>
    <rPh sb="0" eb="1">
      <t>エン</t>
    </rPh>
    <phoneticPr fontId="2"/>
  </si>
  <si>
    <t>総務関係</t>
    <rPh sb="0" eb="2">
      <t>ソウム</t>
    </rPh>
    <rPh sb="2" eb="4">
      <t>カンケイ</t>
    </rPh>
    <phoneticPr fontId="2"/>
  </si>
  <si>
    <t>課税関係</t>
    <rPh sb="0" eb="2">
      <t>カゼイ</t>
    </rPh>
    <rPh sb="2" eb="4">
      <t>カンケイ</t>
    </rPh>
    <phoneticPr fontId="2"/>
  </si>
  <si>
    <t>住民税</t>
    <rPh sb="0" eb="3">
      <t>ジュウミンゼイ</t>
    </rPh>
    <phoneticPr fontId="2"/>
  </si>
  <si>
    <t xml:space="preserve">1000万円超
</t>
    <rPh sb="4" eb="6">
      <t>マンエン</t>
    </rPh>
    <rPh sb="6" eb="7">
      <t>コ</t>
    </rPh>
    <phoneticPr fontId="17"/>
  </si>
  <si>
    <t>秋田市</t>
  </si>
  <si>
    <t>第１８表</t>
    <rPh sb="0" eb="1">
      <t>ダイ</t>
    </rPh>
    <rPh sb="3" eb="4">
      <t>ヒョウ</t>
    </rPh>
    <phoneticPr fontId="2"/>
  </si>
  <si>
    <t>第６表　　納税義務者数</t>
    <rPh sb="0" eb="1">
      <t>ダイ</t>
    </rPh>
    <rPh sb="2" eb="3">
      <t>ヒョウ</t>
    </rPh>
    <rPh sb="5" eb="7">
      <t>ノウゼイ</t>
    </rPh>
    <rPh sb="7" eb="10">
      <t>ギムシャ</t>
    </rPh>
    <rPh sb="10" eb="11">
      <t>スウ</t>
    </rPh>
    <phoneticPr fontId="2"/>
  </si>
  <si>
    <t>特別徴収義務者数</t>
    <rPh sb="0" eb="2">
      <t>トクベツ</t>
    </rPh>
    <rPh sb="2" eb="4">
      <t>チョウシュウ</t>
    </rPh>
    <rPh sb="4" eb="7">
      <t>ギムシャ</t>
    </rPh>
    <rPh sb="7" eb="8">
      <t>スウ</t>
    </rPh>
    <phoneticPr fontId="17"/>
  </si>
  <si>
    <t>能代市</t>
  </si>
  <si>
    <t>横手市</t>
  </si>
  <si>
    <t>大館市</t>
  </si>
  <si>
    <t>徴税費</t>
  </si>
  <si>
    <t>非金属</t>
    <rPh sb="0" eb="1">
      <t>ヒ</t>
    </rPh>
    <rPh sb="1" eb="2">
      <t>キン</t>
    </rPh>
    <rPh sb="2" eb="3">
      <t>ゾク</t>
    </rPh>
    <phoneticPr fontId="2"/>
  </si>
  <si>
    <t>男鹿市</t>
  </si>
  <si>
    <r>
      <t>四輪車</t>
    </r>
    <r>
      <rPr>
        <sz val="6"/>
        <color theme="1"/>
        <rFont val="ＭＳ Ｐ明朝"/>
        <family val="1"/>
        <charset val="128"/>
      </rPr>
      <t>（重課適用分）</t>
    </r>
    <rPh sb="0" eb="1">
      <t>ヨン</t>
    </rPh>
    <rPh sb="1" eb="2">
      <t>ワ</t>
    </rPh>
    <rPh sb="2" eb="3">
      <t>クルマ</t>
    </rPh>
    <rPh sb="4" eb="6">
      <t>ジュウカ</t>
    </rPh>
    <rPh sb="6" eb="8">
      <t>テキヨウ</t>
    </rPh>
    <rPh sb="8" eb="9">
      <t>ブン</t>
    </rPh>
    <phoneticPr fontId="2"/>
  </si>
  <si>
    <t>湯沢市</t>
  </si>
  <si>
    <t>鹿角市</t>
  </si>
  <si>
    <t>(A)のうち課税免除及び減免台数　(G)</t>
    <rPh sb="6" eb="8">
      <t>カゼイ</t>
    </rPh>
    <rPh sb="8" eb="10">
      <t>メンジョ</t>
    </rPh>
    <rPh sb="10" eb="11">
      <t>オヨ</t>
    </rPh>
    <rPh sb="12" eb="14">
      <t>ゲンメン</t>
    </rPh>
    <rPh sb="14" eb="16">
      <t>ダイスウ</t>
    </rPh>
    <phoneticPr fontId="17"/>
  </si>
  <si>
    <t>年度</t>
    <rPh sb="0" eb="2">
      <t>ネンド</t>
    </rPh>
    <phoneticPr fontId="2"/>
  </si>
  <si>
    <t>千円 (R)</t>
    <rPh sb="0" eb="2">
      <t>センエン</t>
    </rPh>
    <phoneticPr fontId="2"/>
  </si>
  <si>
    <t>由利本荘市</t>
  </si>
  <si>
    <t>乗　用</t>
    <rPh sb="0" eb="1">
      <t>ジョウ</t>
    </rPh>
    <rPh sb="2" eb="3">
      <t>ヨウ</t>
    </rPh>
    <phoneticPr fontId="2"/>
  </si>
  <si>
    <t>潟上市</t>
  </si>
  <si>
    <t>大仙市</t>
  </si>
  <si>
    <t>北秋田市</t>
  </si>
  <si>
    <t>小坂町</t>
  </si>
  <si>
    <t>第１０表</t>
    <rPh sb="0" eb="1">
      <t>ダイ</t>
    </rPh>
    <rPh sb="3" eb="4">
      <t>ヒョウ</t>
    </rPh>
    <phoneticPr fontId="2"/>
  </si>
  <si>
    <t>上小阿仁村</t>
  </si>
  <si>
    <t>藤里町</t>
  </si>
  <si>
    <t>事業所
床面積等</t>
    <rPh sb="0" eb="1">
      <t>コト</t>
    </rPh>
    <rPh sb="1" eb="2">
      <t>ギョウ</t>
    </rPh>
    <rPh sb="2" eb="3">
      <t>ショ</t>
    </rPh>
    <rPh sb="4" eb="7">
      <t>ユカメンセキ</t>
    </rPh>
    <rPh sb="7" eb="8">
      <t>トウ</t>
    </rPh>
    <phoneticPr fontId="2"/>
  </si>
  <si>
    <t>八郎潟町</t>
  </si>
  <si>
    <t>井川町</t>
  </si>
  <si>
    <t>大潟村</t>
  </si>
  <si>
    <t>特定世帯</t>
    <rPh sb="0" eb="2">
      <t>トクテイ</t>
    </rPh>
    <rPh sb="2" eb="4">
      <t>セタイ</t>
    </rPh>
    <phoneticPr fontId="2"/>
  </si>
  <si>
    <t>美郷町</t>
  </si>
  <si>
    <t>羽後町</t>
  </si>
  <si>
    <t>(R)/(C)</t>
  </si>
  <si>
    <r>
      <t>二　輪　車</t>
    </r>
    <r>
      <rPr>
        <sz val="6"/>
        <color indexed="8"/>
        <rFont val="ＭＳ Ｐ明朝"/>
        <family val="1"/>
        <charset val="128"/>
      </rPr>
      <t>（側車付のものを含む）</t>
    </r>
    <rPh sb="0" eb="1">
      <t>ニ</t>
    </rPh>
    <rPh sb="2" eb="3">
      <t>ワ</t>
    </rPh>
    <rPh sb="4" eb="5">
      <t>クルマ</t>
    </rPh>
    <rPh sb="6" eb="7">
      <t>ソク</t>
    </rPh>
    <rPh sb="7" eb="8">
      <t>シャ</t>
    </rPh>
    <rPh sb="8" eb="9">
      <t>ツ</t>
    </rPh>
    <rPh sb="13" eb="14">
      <t>フク</t>
    </rPh>
    <phoneticPr fontId="2"/>
  </si>
  <si>
    <t>課税免除台数</t>
  </si>
  <si>
    <t>％</t>
  </si>
  <si>
    <t>四輪車
計</t>
    <rPh sb="0" eb="3">
      <t>ヨンリンシャ</t>
    </rPh>
    <rPh sb="4" eb="5">
      <t>ケイ</t>
    </rPh>
    <phoneticPr fontId="2"/>
  </si>
  <si>
    <t>所得割総額</t>
  </si>
  <si>
    <t>配当割額の
控除額</t>
    <rPh sb="0" eb="2">
      <t>ハイトウ</t>
    </rPh>
    <rPh sb="2" eb="3">
      <t>ワ</t>
    </rPh>
    <rPh sb="3" eb="4">
      <t>ガク</t>
    </rPh>
    <rPh sb="6" eb="8">
      <t>コウジョ</t>
    </rPh>
    <rPh sb="8" eb="9">
      <t>ガク</t>
    </rPh>
    <phoneticPr fontId="2"/>
  </si>
  <si>
    <r>
      <t>三　輪　車</t>
    </r>
    <r>
      <rPr>
        <sz val="6"/>
        <color theme="1"/>
        <rFont val="ＭＳ Ｐ明朝"/>
        <family val="1"/>
        <charset val="128"/>
      </rPr>
      <t>（重課適用分）</t>
    </r>
    <rPh sb="0" eb="1">
      <t>サン</t>
    </rPh>
    <rPh sb="2" eb="3">
      <t>ワ</t>
    </rPh>
    <rPh sb="4" eb="5">
      <t>クルマ</t>
    </rPh>
    <rPh sb="6" eb="8">
      <t>ジュウカ</t>
    </rPh>
    <rPh sb="8" eb="10">
      <t>テキヨウ</t>
    </rPh>
    <rPh sb="10" eb="11">
      <t>ブン</t>
    </rPh>
    <phoneticPr fontId="2"/>
  </si>
  <si>
    <t>資産割総額</t>
  </si>
  <si>
    <t>均等割総額</t>
  </si>
  <si>
    <t>減額する割合</t>
    <rPh sb="0" eb="1">
      <t>ゲン</t>
    </rPh>
    <rPh sb="1" eb="2">
      <t>ガク</t>
    </rPh>
    <rPh sb="4" eb="5">
      <t>ワリ</t>
    </rPh>
    <rPh sb="5" eb="6">
      <t>ゴウ</t>
    </rPh>
    <phoneticPr fontId="2"/>
  </si>
  <si>
    <t>報奨金の額に相当する金額</t>
    <rPh sb="0" eb="3">
      <t>ホウショウキン</t>
    </rPh>
    <rPh sb="4" eb="5">
      <t>ガク</t>
    </rPh>
    <rPh sb="6" eb="8">
      <t>ソウトウ</t>
    </rPh>
    <rPh sb="10" eb="12">
      <t>キンガク</t>
    </rPh>
    <phoneticPr fontId="2"/>
  </si>
  <si>
    <t>課税総額</t>
  </si>
  <si>
    <t>鉄金属</t>
    <rPh sb="0" eb="1">
      <t>テツ</t>
    </rPh>
    <rPh sb="1" eb="2">
      <t>キン</t>
    </rPh>
    <rPh sb="2" eb="3">
      <t>ゾク</t>
    </rPh>
    <phoneticPr fontId="2"/>
  </si>
  <si>
    <t>90cc ～</t>
  </si>
  <si>
    <t>ミニカー</t>
  </si>
  <si>
    <t>一般被保険者世帯等数</t>
    <rPh sb="2" eb="3">
      <t>ヒ</t>
    </rPh>
    <rPh sb="3" eb="6">
      <t>ホケンシャ</t>
    </rPh>
    <rPh sb="8" eb="9">
      <t>トウ</t>
    </rPh>
    <rPh sb="9" eb="10">
      <t>スウ</t>
    </rPh>
    <phoneticPr fontId="2"/>
  </si>
  <si>
    <t>一般被保険者世帯等数</t>
    <rPh sb="2" eb="3">
      <t>ヒ</t>
    </rPh>
    <rPh sb="8" eb="9">
      <t>トウ</t>
    </rPh>
    <rPh sb="9" eb="10">
      <t>スウ</t>
    </rPh>
    <phoneticPr fontId="2"/>
  </si>
  <si>
    <t>第２表　所得割課税標準段階別納税義務者数</t>
    <rPh sb="0" eb="1">
      <t>ダイ</t>
    </rPh>
    <rPh sb="2" eb="3">
      <t>ヒョウ</t>
    </rPh>
    <rPh sb="4" eb="7">
      <t>ショトクワリ</t>
    </rPh>
    <rPh sb="7" eb="9">
      <t>カゼイ</t>
    </rPh>
    <rPh sb="9" eb="11">
      <t>ヒョウジュン</t>
    </rPh>
    <rPh sb="11" eb="14">
      <t>ダンカイベツ</t>
    </rPh>
    <rPh sb="14" eb="16">
      <t>ノウゼイ</t>
    </rPh>
    <rPh sb="16" eb="19">
      <t>ギムシャ</t>
    </rPh>
    <rPh sb="19" eb="20">
      <t>スウ</t>
    </rPh>
    <phoneticPr fontId="2"/>
  </si>
  <si>
    <t>第３表　　所得割額</t>
    <rPh sb="0" eb="1">
      <t>ダイ</t>
    </rPh>
    <rPh sb="2" eb="3">
      <t>ヒョウ</t>
    </rPh>
    <rPh sb="5" eb="9">
      <t>ショトクワリガク</t>
    </rPh>
    <phoneticPr fontId="2"/>
  </si>
  <si>
    <t>第１４表</t>
    <rPh sb="0" eb="1">
      <t>ダイ</t>
    </rPh>
    <rPh sb="3" eb="4">
      <t>ヒョウ</t>
    </rPh>
    <phoneticPr fontId="2"/>
  </si>
  <si>
    <t>第１表　　納税義務者数</t>
    <rPh sb="0" eb="1">
      <t>ダイ</t>
    </rPh>
    <rPh sb="2" eb="3">
      <t>ヒョウ</t>
    </rPh>
    <rPh sb="5" eb="7">
      <t>ノウゼイ</t>
    </rPh>
    <rPh sb="7" eb="10">
      <t>ギムシャ</t>
    </rPh>
    <rPh sb="10" eb="11">
      <t>スウ</t>
    </rPh>
    <phoneticPr fontId="2"/>
  </si>
  <si>
    <t>資本金等の金額が10億円を超え50億円以下である法人で、従業者数の合計数が50人を超えるもの(B)</t>
    <rPh sb="0" eb="3">
      <t>シホンキン</t>
    </rPh>
    <rPh sb="3" eb="4">
      <t>トウ</t>
    </rPh>
    <rPh sb="5" eb="7">
      <t>キンガク</t>
    </rPh>
    <rPh sb="10" eb="12">
      <t>オクエン</t>
    </rPh>
    <rPh sb="13" eb="14">
      <t>コ</t>
    </rPh>
    <rPh sb="17" eb="18">
      <t>オク</t>
    </rPh>
    <rPh sb="18" eb="21">
      <t>エンイカ</t>
    </rPh>
    <rPh sb="24" eb="26">
      <t>ホウジン</t>
    </rPh>
    <rPh sb="28" eb="30">
      <t>ジュウギョウ</t>
    </rPh>
    <rPh sb="30" eb="31">
      <t>シャ</t>
    </rPh>
    <rPh sb="31" eb="32">
      <t>カズ</t>
    </rPh>
    <rPh sb="33" eb="35">
      <t>ゴウケイ</t>
    </rPh>
    <rPh sb="35" eb="36">
      <t>スウ</t>
    </rPh>
    <rPh sb="39" eb="40">
      <t>ニン</t>
    </rPh>
    <rPh sb="41" eb="42">
      <t>コ</t>
    </rPh>
    <phoneticPr fontId="17"/>
  </si>
  <si>
    <t>第２表　　所得割課税標準段階別納税義務者数</t>
    <rPh sb="0" eb="1">
      <t>ダイ</t>
    </rPh>
    <rPh sb="2" eb="3">
      <t>ヒョウ</t>
    </rPh>
    <rPh sb="5" eb="8">
      <t>ショトクワリ</t>
    </rPh>
    <rPh sb="8" eb="10">
      <t>カゼイ</t>
    </rPh>
    <rPh sb="10" eb="12">
      <t>ヒョウジュン</t>
    </rPh>
    <rPh sb="12" eb="15">
      <t>ダンカイベツ</t>
    </rPh>
    <rPh sb="15" eb="17">
      <t>ノウゼイ</t>
    </rPh>
    <rPh sb="17" eb="20">
      <t>ギムシャ</t>
    </rPh>
    <rPh sb="20" eb="21">
      <t>スウ</t>
    </rPh>
    <phoneticPr fontId="2"/>
  </si>
  <si>
    <t>県　　計</t>
    <rPh sb="0" eb="1">
      <t>ケン</t>
    </rPh>
    <rPh sb="3" eb="4">
      <t>ケイ</t>
    </rPh>
    <phoneticPr fontId="2"/>
  </si>
  <si>
    <t>うち均等割のみ</t>
    <rPh sb="2" eb="5">
      <t>キントウワリ</t>
    </rPh>
    <phoneticPr fontId="17"/>
  </si>
  <si>
    <t>法　人　税　割</t>
    <rPh sb="0" eb="1">
      <t>ホウ</t>
    </rPh>
    <rPh sb="2" eb="3">
      <t>ジン</t>
    </rPh>
    <rPh sb="4" eb="5">
      <t>ゼイ</t>
    </rPh>
    <rPh sb="6" eb="7">
      <t>ワリ</t>
    </rPh>
    <phoneticPr fontId="2"/>
  </si>
  <si>
    <t>合　計
(A)+(B)</t>
    <rPh sb="0" eb="1">
      <t>ゴウ</t>
    </rPh>
    <rPh sb="2" eb="3">
      <t>ケイ</t>
    </rPh>
    <phoneticPr fontId="2"/>
  </si>
  <si>
    <t>車　　種</t>
    <rPh sb="0" eb="1">
      <t>クルマ</t>
    </rPh>
    <rPh sb="3" eb="4">
      <t>タネ</t>
    </rPh>
    <phoneticPr fontId="2"/>
  </si>
  <si>
    <t>小　　　計</t>
    <rPh sb="0" eb="1">
      <t>ショウ</t>
    </rPh>
    <rPh sb="4" eb="5">
      <t>ケイ</t>
    </rPh>
    <phoneticPr fontId="2"/>
  </si>
  <si>
    <t>軽自動車税（種別割)</t>
    <rPh sb="6" eb="8">
      <t>シュベツ</t>
    </rPh>
    <rPh sb="8" eb="9">
      <t>ワ</t>
    </rPh>
    <phoneticPr fontId="2"/>
  </si>
  <si>
    <t>区　　　　分</t>
    <rPh sb="0" eb="1">
      <t>ク</t>
    </rPh>
    <rPh sb="5" eb="6">
      <t>ブン</t>
    </rPh>
    <phoneticPr fontId="2"/>
  </si>
  <si>
    <t>　計</t>
    <rPh sb="1" eb="2">
      <t>ケイ</t>
    </rPh>
    <phoneticPr fontId="2"/>
  </si>
  <si>
    <t>四輪車（重課適用分）</t>
    <rPh sb="0" eb="1">
      <t>ヨン</t>
    </rPh>
    <rPh sb="1" eb="2">
      <t>ワ</t>
    </rPh>
    <rPh sb="2" eb="3">
      <t>クルマ</t>
    </rPh>
    <rPh sb="4" eb="6">
      <t>ジュウカ</t>
    </rPh>
    <rPh sb="6" eb="8">
      <t>テキヨウ</t>
    </rPh>
    <rPh sb="8" eb="9">
      <t>ブン</t>
    </rPh>
    <phoneticPr fontId="2"/>
  </si>
  <si>
    <t>合　計</t>
    <rPh sb="0" eb="1">
      <t>ゴウ</t>
    </rPh>
    <rPh sb="2" eb="3">
      <t>ケイ</t>
    </rPh>
    <phoneticPr fontId="2"/>
  </si>
  <si>
    <t>一般被保
険者数</t>
    <rPh sb="0" eb="1">
      <t>イチ</t>
    </rPh>
    <rPh sb="1" eb="2">
      <t>パン</t>
    </rPh>
    <rPh sb="2" eb="3">
      <t>ヒ</t>
    </rPh>
    <rPh sb="3" eb="4">
      <t>タモツ</t>
    </rPh>
    <rPh sb="5" eb="6">
      <t>ケン</t>
    </rPh>
    <rPh sb="6" eb="7">
      <t>シャ</t>
    </rPh>
    <rPh sb="7" eb="8">
      <t>スウ</t>
    </rPh>
    <phoneticPr fontId="2"/>
  </si>
  <si>
    <t>合計</t>
    <rPh sb="0" eb="2">
      <t>ゴウケイ</t>
    </rPh>
    <phoneticPr fontId="2"/>
  </si>
  <si>
    <t>非鉄金属</t>
    <rPh sb="0" eb="1">
      <t>ヒ</t>
    </rPh>
    <rPh sb="1" eb="2">
      <t>テツ</t>
    </rPh>
    <rPh sb="2" eb="3">
      <t>キン</t>
    </rPh>
    <rPh sb="3" eb="4">
      <t>ゾク</t>
    </rPh>
    <phoneticPr fontId="2"/>
  </si>
  <si>
    <t>退職被保
険者数</t>
    <rPh sb="0" eb="2">
      <t>タイショク</t>
    </rPh>
    <rPh sb="2" eb="3">
      <t>ヒ</t>
    </rPh>
    <rPh sb="3" eb="4">
      <t>タモツ</t>
    </rPh>
    <rPh sb="5" eb="6">
      <t>ケン</t>
    </rPh>
    <rPh sb="6" eb="7">
      <t>シャ</t>
    </rPh>
    <rPh sb="7" eb="8">
      <t>スウ</t>
    </rPh>
    <phoneticPr fontId="2"/>
  </si>
  <si>
    <t>減　　額　　し　　た　　世　　帯　　数　　等</t>
  </si>
  <si>
    <t>所得割総額
あん分の基礎</t>
    <rPh sb="0" eb="3">
      <t>ショトクワリ</t>
    </rPh>
    <rPh sb="3" eb="5">
      <t>ソウガク</t>
    </rPh>
    <rPh sb="8" eb="9">
      <t>ブン</t>
    </rPh>
    <rPh sb="10" eb="12">
      <t>キソ</t>
    </rPh>
    <phoneticPr fontId="2"/>
  </si>
  <si>
    <t>資産割総額
あん分の基礎</t>
    <rPh sb="0" eb="3">
      <t>シサンワリ</t>
    </rPh>
    <rPh sb="3" eb="5">
      <t>ソウガク</t>
    </rPh>
    <rPh sb="8" eb="9">
      <t>ブン</t>
    </rPh>
    <rPh sb="10" eb="12">
      <t>キソ</t>
    </rPh>
    <phoneticPr fontId="2"/>
  </si>
  <si>
    <t>均　　　　　　　　　　　　　等　　　　　　　　　　　　　割</t>
    <rPh sb="0" eb="1">
      <t>タモツ</t>
    </rPh>
    <rPh sb="14" eb="15">
      <t>トウ</t>
    </rPh>
    <rPh sb="28" eb="29">
      <t>ワリ</t>
    </rPh>
    <phoneticPr fontId="2"/>
  </si>
  <si>
    <t>家屋敷等のみ</t>
    <rPh sb="0" eb="3">
      <t>イエヤシキ</t>
    </rPh>
    <rPh sb="3" eb="4">
      <t>トウ</t>
    </rPh>
    <phoneticPr fontId="2"/>
  </si>
  <si>
    <t>一　　　　　般</t>
    <rPh sb="0" eb="1">
      <t>イチ</t>
    </rPh>
    <rPh sb="6" eb="7">
      <t>パン</t>
    </rPh>
    <phoneticPr fontId="2"/>
  </si>
  <si>
    <t>四　輪　車</t>
    <rPh sb="0" eb="1">
      <t>ヨン</t>
    </rPh>
    <rPh sb="2" eb="3">
      <t>ワ</t>
    </rPh>
    <rPh sb="4" eb="5">
      <t>クルマ</t>
    </rPh>
    <phoneticPr fontId="2"/>
  </si>
  <si>
    <t>三　輪　車</t>
    <rPh sb="0" eb="1">
      <t>サン</t>
    </rPh>
    <rPh sb="2" eb="3">
      <t>ワ</t>
    </rPh>
    <rPh sb="4" eb="5">
      <t>クルマ</t>
    </rPh>
    <phoneticPr fontId="2"/>
  </si>
  <si>
    <t>営　業　用</t>
    <rPh sb="0" eb="1">
      <t>エイ</t>
    </rPh>
    <rPh sb="2" eb="3">
      <t>ギョウ</t>
    </rPh>
    <rPh sb="4" eb="5">
      <t>ヨウ</t>
    </rPh>
    <phoneticPr fontId="2"/>
  </si>
  <si>
    <t>うち実人員</t>
    <rPh sb="2" eb="5">
      <t>ジツジンイン</t>
    </rPh>
    <phoneticPr fontId="2"/>
  </si>
  <si>
    <t>みなす
世帯主数</t>
    <rPh sb="4" eb="7">
      <t>セタイヌシ</t>
    </rPh>
    <rPh sb="7" eb="8">
      <t>スウ</t>
    </rPh>
    <phoneticPr fontId="2"/>
  </si>
  <si>
    <t>課税限度額で課税
された世帯数等</t>
    <rPh sb="15" eb="16">
      <t>トウ</t>
    </rPh>
    <phoneticPr fontId="2"/>
  </si>
  <si>
    <t>課税限度額で課税された世帯数</t>
  </si>
  <si>
    <t>千円 (E)</t>
    <rPh sb="0" eb="2">
      <t>センエン</t>
    </rPh>
    <phoneticPr fontId="2"/>
  </si>
  <si>
    <t>課税限度額を超える金額</t>
  </si>
  <si>
    <t>県計</t>
    <rPh sb="0" eb="1">
      <t>ケン</t>
    </rPh>
    <rPh sb="1" eb="2">
      <t>ケイ</t>
    </rPh>
    <phoneticPr fontId="2"/>
  </si>
  <si>
    <t>減　　　　　額　　　　　対　　　　　象　　　　　と　　　　　な　　　　　っ　　　　　た　　　　　世　　　　　帯　　　　　数　　　　　等</t>
  </si>
  <si>
    <t>左の内訳</t>
    <rPh sb="0" eb="1">
      <t>ヒダリ</t>
    </rPh>
    <rPh sb="2" eb="3">
      <t>ナイ</t>
    </rPh>
    <rPh sb="3" eb="4">
      <t>ヤク</t>
    </rPh>
    <phoneticPr fontId="2"/>
  </si>
  <si>
    <t>減　　額　　し　　た　　均　　等　　割　　　　額</t>
    <rPh sb="0" eb="1">
      <t>ゲン</t>
    </rPh>
    <rPh sb="3" eb="4">
      <t>ガク</t>
    </rPh>
    <rPh sb="12" eb="13">
      <t>タモツ</t>
    </rPh>
    <rPh sb="15" eb="16">
      <t>トウ</t>
    </rPh>
    <rPh sb="18" eb="19">
      <t>ワリ</t>
    </rPh>
    <rPh sb="23" eb="24">
      <t>ガク</t>
    </rPh>
    <phoneticPr fontId="2"/>
  </si>
  <si>
    <t>人　　　     　　　　　　　件　　　　     　　　　　　費</t>
    <rPh sb="0" eb="1">
      <t>ヒト</t>
    </rPh>
    <rPh sb="16" eb="17">
      <t>ケン</t>
    </rPh>
    <rPh sb="32" eb="33">
      <t>ヒ</t>
    </rPh>
    <phoneticPr fontId="2"/>
  </si>
  <si>
    <t>10万円超
100万円
以下</t>
    <rPh sb="2" eb="4">
      <t>マンエン</t>
    </rPh>
    <rPh sb="4" eb="5">
      <t>コ</t>
    </rPh>
    <rPh sb="9" eb="11">
      <t>マンエン</t>
    </rPh>
    <rPh sb="12" eb="14">
      <t>イカ</t>
    </rPh>
    <phoneticPr fontId="17"/>
  </si>
  <si>
    <t>納税貯蓄組合補助金</t>
    <rPh sb="0" eb="2">
      <t>ノウゼイ</t>
    </rPh>
    <rPh sb="2" eb="4">
      <t>チョチク</t>
    </rPh>
    <rPh sb="4" eb="6">
      <t>クミアイ</t>
    </rPh>
    <rPh sb="6" eb="9">
      <t>ホジョキン</t>
    </rPh>
    <phoneticPr fontId="2"/>
  </si>
  <si>
    <t>市町村税</t>
    <rPh sb="0" eb="3">
      <t>シチョウソン</t>
    </rPh>
    <rPh sb="3" eb="4">
      <t>ゼイ</t>
    </rPh>
    <phoneticPr fontId="2"/>
  </si>
  <si>
    <t>千円 (A)</t>
    <rPh sb="0" eb="2">
      <t>センエン</t>
    </rPh>
    <phoneticPr fontId="2"/>
  </si>
  <si>
    <t>千円 (C)</t>
    <rPh sb="0" eb="2">
      <t>センエン</t>
    </rPh>
    <phoneticPr fontId="2"/>
  </si>
  <si>
    <t>基本給</t>
    <rPh sb="0" eb="3">
      <t>キホンキュウ</t>
    </rPh>
    <phoneticPr fontId="2"/>
  </si>
  <si>
    <t>第１５表</t>
    <rPh sb="0" eb="1">
      <t>ダイ</t>
    </rPh>
    <rPh sb="3" eb="4">
      <t>ヒョウ</t>
    </rPh>
    <phoneticPr fontId="2"/>
  </si>
  <si>
    <t>千円 (D)</t>
    <rPh sb="0" eb="2">
      <t>センエン</t>
    </rPh>
    <phoneticPr fontId="2"/>
  </si>
  <si>
    <r>
      <t xml:space="preserve">三輪車
</t>
    </r>
    <r>
      <rPr>
        <sz val="8"/>
        <color theme="1"/>
        <rFont val="ＭＳ Ｐ明朝"/>
        <family val="1"/>
        <charset val="128"/>
      </rPr>
      <t>（25％軽課適用分）</t>
    </r>
    <rPh sb="0" eb="3">
      <t>サンリンシャ</t>
    </rPh>
    <rPh sb="8" eb="10">
      <t>ケイカ</t>
    </rPh>
    <rPh sb="10" eb="12">
      <t>テキヨウ</t>
    </rPh>
    <rPh sb="12" eb="13">
      <t>ブン</t>
    </rPh>
    <phoneticPr fontId="17"/>
  </si>
  <si>
    <t>超過勤務手当</t>
    <rPh sb="0" eb="2">
      <t>チョウカ</t>
    </rPh>
    <rPh sb="2" eb="4">
      <t>キンム</t>
    </rPh>
    <rPh sb="4" eb="6">
      <t>テアテ</t>
    </rPh>
    <phoneticPr fontId="2"/>
  </si>
  <si>
    <t>所得割課税標準段階別納税義務者数</t>
  </si>
  <si>
    <t>第８表　　賦課期日現在台数</t>
    <rPh sb="0" eb="1">
      <t>ダイ</t>
    </rPh>
    <rPh sb="2" eb="3">
      <t>ヒョウ</t>
    </rPh>
    <rPh sb="5" eb="9">
      <t>フカキジツ</t>
    </rPh>
    <rPh sb="9" eb="11">
      <t>ゲンザイ</t>
    </rPh>
    <rPh sb="11" eb="13">
      <t>ダイスウ</t>
    </rPh>
    <phoneticPr fontId="2"/>
  </si>
  <si>
    <t>千円 (ｲ)</t>
    <rPh sb="0" eb="2">
      <t>センエン</t>
    </rPh>
    <phoneticPr fontId="2"/>
  </si>
  <si>
    <t>税務特別手当</t>
    <rPh sb="0" eb="2">
      <t>ゼイム</t>
    </rPh>
    <rPh sb="2" eb="4">
      <t>トクベツ</t>
    </rPh>
    <rPh sb="4" eb="6">
      <t>テアテ</t>
    </rPh>
    <phoneticPr fontId="2"/>
  </si>
  <si>
    <t>特定継続世帯</t>
    <rPh sb="0" eb="2">
      <t>トクテイ</t>
    </rPh>
    <rPh sb="2" eb="4">
      <t>ケイゾク</t>
    </rPh>
    <rPh sb="4" eb="6">
      <t>セタイ</t>
    </rPh>
    <phoneticPr fontId="2"/>
  </si>
  <si>
    <t>千円　(ﾛ)</t>
    <rPh sb="0" eb="2">
      <t>センエン</t>
    </rPh>
    <phoneticPr fontId="2"/>
  </si>
  <si>
    <t>千円 (F)</t>
    <rPh sb="0" eb="2">
      <t>センエン</t>
    </rPh>
    <phoneticPr fontId="2"/>
  </si>
  <si>
    <t>軽自動車及び小型特殊自動車</t>
  </si>
  <si>
    <t>千円 (G)</t>
    <rPh sb="0" eb="2">
      <t>センエン</t>
    </rPh>
    <phoneticPr fontId="2"/>
  </si>
  <si>
    <t>千円 (U)</t>
    <rPh sb="0" eb="2">
      <t>センエン</t>
    </rPh>
    <phoneticPr fontId="2"/>
  </si>
  <si>
    <t>千円 (H)</t>
    <rPh sb="0" eb="2">
      <t>センエン</t>
    </rPh>
    <phoneticPr fontId="2"/>
  </si>
  <si>
    <t>千円 (I)</t>
    <rPh sb="0" eb="2">
      <t>センエン</t>
    </rPh>
    <phoneticPr fontId="2"/>
  </si>
  <si>
    <t>第１表</t>
    <rPh sb="0" eb="1">
      <t>ダイ</t>
    </rPh>
    <rPh sb="2" eb="3">
      <t>ヒョウ</t>
    </rPh>
    <phoneticPr fontId="2"/>
  </si>
  <si>
    <t>賃　金</t>
    <rPh sb="0" eb="1">
      <t>チン</t>
    </rPh>
    <rPh sb="2" eb="3">
      <t>キン</t>
    </rPh>
    <phoneticPr fontId="2"/>
  </si>
  <si>
    <t>千円 (J)</t>
    <rPh sb="0" eb="2">
      <t>センエン</t>
    </rPh>
    <phoneticPr fontId="2"/>
  </si>
  <si>
    <t>千円 (K)</t>
    <rPh sb="0" eb="2">
      <t>センエン</t>
    </rPh>
    <phoneticPr fontId="2"/>
  </si>
  <si>
    <t>計
(H)+(I)+(J)</t>
    <rPh sb="0" eb="1">
      <t>ケイ</t>
    </rPh>
    <phoneticPr fontId="2"/>
  </si>
  <si>
    <t>千円 (L)</t>
    <rPh sb="0" eb="2">
      <t>センエン</t>
    </rPh>
    <phoneticPr fontId="2"/>
  </si>
  <si>
    <t>均等割を納める者</t>
    <rPh sb="0" eb="1">
      <t>タモツ</t>
    </rPh>
    <rPh sb="1" eb="2">
      <t>トウ</t>
    </rPh>
    <rPh sb="2" eb="3">
      <t>ワ</t>
    </rPh>
    <rPh sb="4" eb="5">
      <t>オサ</t>
    </rPh>
    <rPh sb="7" eb="8">
      <t>モノ</t>
    </rPh>
    <phoneticPr fontId="17"/>
  </si>
  <si>
    <t>納税奨励金</t>
    <rPh sb="0" eb="2">
      <t>ノウゼイ</t>
    </rPh>
    <rPh sb="2" eb="5">
      <t>ショウレイキン</t>
    </rPh>
    <phoneticPr fontId="2"/>
  </si>
  <si>
    <t>諸手　 当</t>
    <rPh sb="0" eb="1">
      <t>モロ</t>
    </rPh>
    <rPh sb="1" eb="2">
      <t>テ</t>
    </rPh>
    <rPh sb="4" eb="5">
      <t>トウ</t>
    </rPh>
    <phoneticPr fontId="2"/>
  </si>
  <si>
    <t>千円 (O)</t>
    <rPh sb="0" eb="2">
      <t>センエン</t>
    </rPh>
    <phoneticPr fontId="2"/>
  </si>
  <si>
    <t>千円 (P)</t>
    <rPh sb="0" eb="2">
      <t>センエン</t>
    </rPh>
    <phoneticPr fontId="2"/>
  </si>
  <si>
    <t>千円 (Q)</t>
    <rPh sb="0" eb="2">
      <t>センエン</t>
    </rPh>
    <phoneticPr fontId="2"/>
  </si>
  <si>
    <t>第２２表</t>
    <rPh sb="0" eb="1">
      <t>ダイ</t>
    </rPh>
    <rPh sb="3" eb="4">
      <t>ヒョウ</t>
    </rPh>
    <phoneticPr fontId="2"/>
  </si>
  <si>
    <t>千円 (S)</t>
    <rPh sb="0" eb="2">
      <t>センエン</t>
    </rPh>
    <phoneticPr fontId="2"/>
  </si>
  <si>
    <t>千円 (V)</t>
    <rPh sb="0" eb="2">
      <t>センエン</t>
    </rPh>
    <phoneticPr fontId="2"/>
  </si>
  <si>
    <t>納税義務者数</t>
  </si>
  <si>
    <t>所得割額</t>
  </si>
  <si>
    <t>総括表</t>
    <rPh sb="0" eb="2">
      <t>ソウカツ</t>
    </rPh>
    <rPh sb="2" eb="3">
      <t>ヒョウ</t>
    </rPh>
    <phoneticPr fontId="2"/>
  </si>
  <si>
    <t>株式等譲渡割額の控除額</t>
    <rPh sb="0" eb="2">
      <t>カブシキ</t>
    </rPh>
    <rPh sb="2" eb="3">
      <t>トウ</t>
    </rPh>
    <rPh sb="3" eb="5">
      <t>ジョウト</t>
    </rPh>
    <rPh sb="5" eb="6">
      <t>ワ</t>
    </rPh>
    <rPh sb="6" eb="7">
      <t>ガク</t>
    </rPh>
    <rPh sb="8" eb="10">
      <t>コウジョ</t>
    </rPh>
    <rPh sb="10" eb="11">
      <t>ガク</t>
    </rPh>
    <phoneticPr fontId="2"/>
  </si>
  <si>
    <t>賦課期日現在台数</t>
  </si>
  <si>
    <t>計 (B)</t>
    <rPh sb="0" eb="1">
      <t>ケイ</t>
    </rPh>
    <phoneticPr fontId="2"/>
  </si>
  <si>
    <t>非課税台数</t>
  </si>
  <si>
    <t>資本金等の金額が1,000万円以下である法人で、従業者数の合計数が50人を超えるもの(H)</t>
    <rPh sb="0" eb="3">
      <t>シホンキン</t>
    </rPh>
    <rPh sb="3" eb="4">
      <t>トウ</t>
    </rPh>
    <rPh sb="5" eb="7">
      <t>キンガク</t>
    </rPh>
    <rPh sb="13" eb="14">
      <t>マン</t>
    </rPh>
    <rPh sb="14" eb="15">
      <t>エン</t>
    </rPh>
    <rPh sb="15" eb="17">
      <t>イカ</t>
    </rPh>
    <rPh sb="20" eb="22">
      <t>ホウジン</t>
    </rPh>
    <rPh sb="24" eb="26">
      <t>ジュウギョウ</t>
    </rPh>
    <rPh sb="26" eb="27">
      <t>シャ</t>
    </rPh>
    <rPh sb="27" eb="28">
      <t>カズ</t>
    </rPh>
    <rPh sb="29" eb="31">
      <t>ゴウケイ</t>
    </rPh>
    <rPh sb="31" eb="32">
      <t>スウ</t>
    </rPh>
    <rPh sb="35" eb="36">
      <t>ニン</t>
    </rPh>
    <rPh sb="37" eb="38">
      <t>コ</t>
    </rPh>
    <phoneticPr fontId="17"/>
  </si>
  <si>
    <t>入湯税</t>
  </si>
  <si>
    <t>事業所税</t>
  </si>
  <si>
    <t>10万円
以下の
金額</t>
    <rPh sb="2" eb="4">
      <t>マンエン</t>
    </rPh>
    <rPh sb="5" eb="7">
      <t>イカ</t>
    </rPh>
    <rPh sb="9" eb="11">
      <t>キンガク</t>
    </rPh>
    <phoneticPr fontId="17"/>
  </si>
  <si>
    <t>国民健康保険税</t>
  </si>
  <si>
    <t>表　　　　　　　　　　題</t>
    <rPh sb="0" eb="1">
      <t>ヒョウ</t>
    </rPh>
    <rPh sb="11" eb="12">
      <t>ダイ</t>
    </rPh>
    <phoneticPr fontId="2"/>
  </si>
  <si>
    <t>-</t>
  </si>
  <si>
    <t>均等割と所得割を納める者</t>
    <rPh sb="0" eb="3">
      <t>キントウワリ</t>
    </rPh>
    <rPh sb="4" eb="7">
      <t>ショトクワリ</t>
    </rPh>
    <rPh sb="8" eb="9">
      <t>オサ</t>
    </rPh>
    <rPh sb="11" eb="12">
      <t>モノ</t>
    </rPh>
    <phoneticPr fontId="17"/>
  </si>
  <si>
    <t>　 基礎課税総額の構成割合</t>
    <rPh sb="2" eb="3">
      <t>モト</t>
    </rPh>
    <rPh sb="3" eb="4">
      <t>イシズエ</t>
    </rPh>
    <rPh sb="4" eb="5">
      <t>カ</t>
    </rPh>
    <rPh sb="5" eb="6">
      <t>ゼイ</t>
    </rPh>
    <rPh sb="6" eb="7">
      <t>フサ</t>
    </rPh>
    <rPh sb="7" eb="8">
      <t>ガク</t>
    </rPh>
    <rPh sb="9" eb="10">
      <t>カマエ</t>
    </rPh>
    <rPh sb="10" eb="11">
      <t>シゲル</t>
    </rPh>
    <rPh sb="11" eb="12">
      <t>ワリ</t>
    </rPh>
    <rPh sb="12" eb="13">
      <t>ゴウ</t>
    </rPh>
    <phoneticPr fontId="2"/>
  </si>
  <si>
    <t>資本金等の金額が1億円を超え10億円以下である法人で、従業者数の合計数が50人を超えるもの(D)</t>
    <rPh sb="0" eb="3">
      <t>シホンキン</t>
    </rPh>
    <rPh sb="3" eb="4">
      <t>トウ</t>
    </rPh>
    <rPh sb="5" eb="7">
      <t>キンガク</t>
    </rPh>
    <rPh sb="9" eb="11">
      <t>オクエン</t>
    </rPh>
    <rPh sb="12" eb="13">
      <t>コ</t>
    </rPh>
    <rPh sb="16" eb="17">
      <t>オク</t>
    </rPh>
    <rPh sb="17" eb="20">
      <t>エンイカ</t>
    </rPh>
    <rPh sb="23" eb="25">
      <t>ホウジン</t>
    </rPh>
    <rPh sb="27" eb="29">
      <t>ジュウギョウ</t>
    </rPh>
    <rPh sb="29" eb="30">
      <t>シャ</t>
    </rPh>
    <rPh sb="30" eb="31">
      <t>カズ</t>
    </rPh>
    <rPh sb="32" eb="34">
      <t>ゴウケイ</t>
    </rPh>
    <rPh sb="34" eb="35">
      <t>スウ</t>
    </rPh>
    <rPh sb="38" eb="39">
      <t>ニン</t>
    </rPh>
    <rPh sb="40" eb="41">
      <t>コ</t>
    </rPh>
    <phoneticPr fontId="17"/>
  </si>
  <si>
    <t>（参考）均等割のみを納める者</t>
    <rPh sb="1" eb="3">
      <t>サンコウ</t>
    </rPh>
    <rPh sb="4" eb="5">
      <t>タモツ</t>
    </rPh>
    <rPh sb="5" eb="6">
      <t>トウ</t>
    </rPh>
    <rPh sb="6" eb="7">
      <t>ワ</t>
    </rPh>
    <rPh sb="10" eb="11">
      <t>オサ</t>
    </rPh>
    <rPh sb="13" eb="14">
      <t>モノ</t>
    </rPh>
    <phoneticPr fontId="17"/>
  </si>
  <si>
    <t>計 (A)</t>
    <rPh sb="0" eb="1">
      <t>ケイ</t>
    </rPh>
    <phoneticPr fontId="2"/>
  </si>
  <si>
    <t>（参考）均等割のみを納める者（つづき）</t>
  </si>
  <si>
    <t>先物取引に係る雑所得金額</t>
    <rPh sb="0" eb="2">
      <t>サキモノ</t>
    </rPh>
    <rPh sb="2" eb="4">
      <t>トリヒキ</t>
    </rPh>
    <rPh sb="5" eb="6">
      <t>カカ</t>
    </rPh>
    <rPh sb="7" eb="8">
      <t>ザツ</t>
    </rPh>
    <rPh sb="8" eb="10">
      <t>ショトク</t>
    </rPh>
    <rPh sb="10" eb="12">
      <t>キンガク</t>
    </rPh>
    <phoneticPr fontId="17"/>
  </si>
  <si>
    <t>あり</t>
  </si>
  <si>
    <t>なし</t>
  </si>
  <si>
    <t>(A)のうち非課税対象分</t>
  </si>
  <si>
    <t>収入済額</t>
    <rPh sb="0" eb="1">
      <t>オサム</t>
    </rPh>
    <rPh sb="1" eb="2">
      <t>イリ</t>
    </rPh>
    <rPh sb="2" eb="3">
      <t>ズミ</t>
    </rPh>
    <rPh sb="3" eb="4">
      <t>ガク</t>
    </rPh>
    <phoneticPr fontId="2"/>
  </si>
  <si>
    <t>潟上市</t>
    <rPh sb="0" eb="1">
      <t>カタ</t>
    </rPh>
    <rPh sb="1" eb="2">
      <t>ウエ</t>
    </rPh>
    <rPh sb="2" eb="3">
      <t>シ</t>
    </rPh>
    <phoneticPr fontId="2"/>
  </si>
  <si>
    <t>にかほ市</t>
  </si>
  <si>
    <t>需用費</t>
    <rPh sb="0" eb="1">
      <t>モトメ</t>
    </rPh>
    <rPh sb="1" eb="2">
      <t>ヨウ</t>
    </rPh>
    <rPh sb="2" eb="3">
      <t>ヒ</t>
    </rPh>
    <phoneticPr fontId="2"/>
  </si>
  <si>
    <t>仙北市</t>
  </si>
  <si>
    <t>三種町</t>
  </si>
  <si>
    <t>八峰町</t>
  </si>
  <si>
    <t>100万円超
200万円
以下</t>
    <rPh sb="3" eb="5">
      <t>マンエン</t>
    </rPh>
    <rPh sb="5" eb="6">
      <t>コ</t>
    </rPh>
    <rPh sb="10" eb="12">
      <t>マンエン</t>
    </rPh>
    <rPh sb="13" eb="15">
      <t>イカ</t>
    </rPh>
    <phoneticPr fontId="17"/>
  </si>
  <si>
    <t>加入者世帯数</t>
    <rPh sb="0" eb="1">
      <t>カ</t>
    </rPh>
    <rPh sb="1" eb="2">
      <t>イリ</t>
    </rPh>
    <rPh sb="2" eb="3">
      <t>シャ</t>
    </rPh>
    <rPh sb="3" eb="4">
      <t>ヨ</t>
    </rPh>
    <rPh sb="4" eb="5">
      <t>オビ</t>
    </rPh>
    <rPh sb="5" eb="6">
      <t>カズ</t>
    </rPh>
    <phoneticPr fontId="2"/>
  </si>
  <si>
    <t>表題一覧</t>
    <rPh sb="0" eb="2">
      <t>ヒョウダイ</t>
    </rPh>
    <rPh sb="2" eb="4">
      <t>イチラン</t>
    </rPh>
    <phoneticPr fontId="2"/>
  </si>
  <si>
    <t xml:space="preserve">固定資産税（都計税含む） </t>
    <rPh sb="0" eb="2">
      <t>コテイ</t>
    </rPh>
    <rPh sb="2" eb="5">
      <t>シサンゼイ</t>
    </rPh>
    <rPh sb="6" eb="7">
      <t>ミヤコ</t>
    </rPh>
    <rPh sb="7" eb="8">
      <t>ケイ</t>
    </rPh>
    <rPh sb="8" eb="9">
      <t>ゼイ</t>
    </rPh>
    <rPh sb="9" eb="10">
      <t>フク</t>
    </rPh>
    <phoneticPr fontId="2"/>
  </si>
  <si>
    <t>住宅借入金等特別税額控除</t>
    <rPh sb="0" eb="2">
      <t>ジュウタク</t>
    </rPh>
    <rPh sb="2" eb="5">
      <t>カリイレキン</t>
    </rPh>
    <rPh sb="5" eb="6">
      <t>トウ</t>
    </rPh>
    <rPh sb="6" eb="9">
      <t>トクベツゼイ</t>
    </rPh>
    <rPh sb="9" eb="10">
      <t>ガク</t>
    </rPh>
    <rPh sb="10" eb="12">
      <t>コウジョ</t>
    </rPh>
    <phoneticPr fontId="2"/>
  </si>
  <si>
    <r>
      <t>三　輪　車</t>
    </r>
    <r>
      <rPr>
        <sz val="6"/>
        <color theme="1"/>
        <rFont val="ＭＳ Ｐ明朝"/>
        <family val="1"/>
        <charset val="128"/>
      </rPr>
      <t>（75％軽課適用分）</t>
    </r>
    <rPh sb="0" eb="1">
      <t>サン</t>
    </rPh>
    <rPh sb="2" eb="3">
      <t>ワ</t>
    </rPh>
    <rPh sb="4" eb="5">
      <t>クルマ</t>
    </rPh>
    <rPh sb="9" eb="11">
      <t>ケイカ</t>
    </rPh>
    <rPh sb="11" eb="13">
      <t>テキヨウ</t>
    </rPh>
    <rPh sb="13" eb="14">
      <t>ブン</t>
    </rPh>
    <phoneticPr fontId="2"/>
  </si>
  <si>
    <t>平等割</t>
    <rPh sb="0" eb="2">
      <t>ビョウドウ</t>
    </rPh>
    <rPh sb="2" eb="3">
      <t>ワリ</t>
    </rPh>
    <phoneticPr fontId="2"/>
  </si>
  <si>
    <t>調整控除</t>
    <rPh sb="0" eb="2">
      <t>チョウセイ</t>
    </rPh>
    <rPh sb="2" eb="4">
      <t>コウジョ</t>
    </rPh>
    <phoneticPr fontId="17"/>
  </si>
  <si>
    <t>四輪車（75％軽課適用分）</t>
    <rPh sb="0" eb="1">
      <t>ヨン</t>
    </rPh>
    <rPh sb="1" eb="2">
      <t>ワ</t>
    </rPh>
    <rPh sb="2" eb="3">
      <t>クルマ</t>
    </rPh>
    <rPh sb="7" eb="9">
      <t>ケイカ</t>
    </rPh>
    <rPh sb="9" eb="11">
      <t>テキヨウ</t>
    </rPh>
    <rPh sb="11" eb="12">
      <t>ブン</t>
    </rPh>
    <phoneticPr fontId="2"/>
  </si>
  <si>
    <t>四輪車
（つづき）</t>
    <rPh sb="0" eb="3">
      <t>ヨンリンシャ</t>
    </rPh>
    <phoneticPr fontId="2"/>
  </si>
  <si>
    <t>資本金等の金額が50億円を超える法人で、従業者数の合計数が50人を超えるもの(A)</t>
    <rPh sb="0" eb="3">
      <t>シホンキン</t>
    </rPh>
    <rPh sb="3" eb="4">
      <t>トウ</t>
    </rPh>
    <rPh sb="5" eb="7">
      <t>キンガク</t>
    </rPh>
    <rPh sb="10" eb="12">
      <t>オクエン</t>
    </rPh>
    <rPh sb="13" eb="14">
      <t>コ</t>
    </rPh>
    <rPh sb="16" eb="18">
      <t>ホウジン</t>
    </rPh>
    <rPh sb="20" eb="22">
      <t>ジュウギョウ</t>
    </rPh>
    <rPh sb="22" eb="23">
      <t>シャ</t>
    </rPh>
    <rPh sb="23" eb="24">
      <t>カズ</t>
    </rPh>
    <rPh sb="25" eb="27">
      <t>ゴウケイ</t>
    </rPh>
    <rPh sb="27" eb="28">
      <t>スウ</t>
    </rPh>
    <rPh sb="31" eb="32">
      <t>ニン</t>
    </rPh>
    <rPh sb="33" eb="34">
      <t>コ</t>
    </rPh>
    <phoneticPr fontId="17"/>
  </si>
  <si>
    <t>資本金等の金額が10億円を超える法人で、従業者数の合計数が50人以下であるもの(C)</t>
    <rPh sb="0" eb="3">
      <t>シホンキン</t>
    </rPh>
    <rPh sb="3" eb="4">
      <t>トウ</t>
    </rPh>
    <rPh sb="5" eb="7">
      <t>キンガク</t>
    </rPh>
    <rPh sb="10" eb="12">
      <t>オクエン</t>
    </rPh>
    <rPh sb="13" eb="14">
      <t>コ</t>
    </rPh>
    <rPh sb="16" eb="18">
      <t>ホウジン</t>
    </rPh>
    <rPh sb="20" eb="22">
      <t>ジュウギョウ</t>
    </rPh>
    <rPh sb="22" eb="23">
      <t>シャ</t>
    </rPh>
    <rPh sb="23" eb="24">
      <t>カズ</t>
    </rPh>
    <rPh sb="25" eb="27">
      <t>ゴウケイ</t>
    </rPh>
    <rPh sb="27" eb="28">
      <t>スウ</t>
    </rPh>
    <rPh sb="31" eb="32">
      <t>ニン</t>
    </rPh>
    <rPh sb="32" eb="34">
      <t>イカ</t>
    </rPh>
    <phoneticPr fontId="17"/>
  </si>
  <si>
    <t>第１２表</t>
    <rPh sb="0" eb="1">
      <t>ダイ</t>
    </rPh>
    <rPh sb="3" eb="4">
      <t>ヒョウ</t>
    </rPh>
    <phoneticPr fontId="2"/>
  </si>
  <si>
    <t>二輪車等計</t>
    <rPh sb="0" eb="3">
      <t>ニリンシャ</t>
    </rPh>
    <rPh sb="3" eb="4">
      <t>ナド</t>
    </rPh>
    <rPh sb="4" eb="5">
      <t>ケイ</t>
    </rPh>
    <phoneticPr fontId="2"/>
  </si>
  <si>
    <t>資本金等の金額が1億円を超え10億円以下である法人で、従業者数の合計数が50人以下であるもの(E)</t>
    <rPh sb="0" eb="3">
      <t>シホンキン</t>
    </rPh>
    <rPh sb="3" eb="4">
      <t>トウ</t>
    </rPh>
    <rPh sb="5" eb="7">
      <t>キンガク</t>
    </rPh>
    <rPh sb="9" eb="11">
      <t>オクエン</t>
    </rPh>
    <rPh sb="12" eb="13">
      <t>コ</t>
    </rPh>
    <rPh sb="16" eb="17">
      <t>オク</t>
    </rPh>
    <rPh sb="17" eb="20">
      <t>エンイカ</t>
    </rPh>
    <rPh sb="23" eb="25">
      <t>ホウジン</t>
    </rPh>
    <rPh sb="27" eb="29">
      <t>ジュウギョウ</t>
    </rPh>
    <rPh sb="29" eb="30">
      <t>シャ</t>
    </rPh>
    <rPh sb="30" eb="31">
      <t>カズ</t>
    </rPh>
    <rPh sb="32" eb="34">
      <t>ゴウケイ</t>
    </rPh>
    <rPh sb="34" eb="35">
      <t>スウ</t>
    </rPh>
    <rPh sb="38" eb="39">
      <t>ニン</t>
    </rPh>
    <rPh sb="39" eb="41">
      <t>イカ</t>
    </rPh>
    <phoneticPr fontId="17"/>
  </si>
  <si>
    <r>
      <t xml:space="preserve">三輪車
</t>
    </r>
    <r>
      <rPr>
        <sz val="8"/>
        <color theme="1"/>
        <rFont val="ＭＳ Ｐ明朝"/>
        <family val="1"/>
        <charset val="128"/>
      </rPr>
      <t>（新税率適用分）</t>
    </r>
    <rPh sb="0" eb="3">
      <t>サンリンシャ</t>
    </rPh>
    <rPh sb="5" eb="8">
      <t>シンゼイリツ</t>
    </rPh>
    <rPh sb="8" eb="10">
      <t>テキヨウ</t>
    </rPh>
    <rPh sb="10" eb="11">
      <t>ブン</t>
    </rPh>
    <phoneticPr fontId="17"/>
  </si>
  <si>
    <t>第７表　　総括表</t>
    <rPh sb="0" eb="1">
      <t>ダイ</t>
    </rPh>
    <rPh sb="2" eb="3">
      <t>ヒョウ</t>
    </rPh>
    <rPh sb="5" eb="7">
      <t>ソウカツ</t>
    </rPh>
    <rPh sb="7" eb="8">
      <t>ヒョウ</t>
    </rPh>
    <phoneticPr fontId="2"/>
  </si>
  <si>
    <t>資本金等の金額が1,000万円を超え1億円以下である法人で、従業者数の合計数が50人を超えるもの(F)</t>
    <rPh sb="0" eb="3">
      <t>シホンキン</t>
    </rPh>
    <rPh sb="3" eb="4">
      <t>トウ</t>
    </rPh>
    <rPh sb="5" eb="7">
      <t>キンガク</t>
    </rPh>
    <rPh sb="13" eb="14">
      <t>マン</t>
    </rPh>
    <rPh sb="14" eb="15">
      <t>エン</t>
    </rPh>
    <rPh sb="16" eb="17">
      <t>コ</t>
    </rPh>
    <rPh sb="19" eb="20">
      <t>オク</t>
    </rPh>
    <rPh sb="20" eb="23">
      <t>エンイカ</t>
    </rPh>
    <rPh sb="26" eb="28">
      <t>ホウジン</t>
    </rPh>
    <rPh sb="30" eb="32">
      <t>ジュウギョウ</t>
    </rPh>
    <rPh sb="32" eb="33">
      <t>シャ</t>
    </rPh>
    <rPh sb="33" eb="34">
      <t>カズ</t>
    </rPh>
    <rPh sb="35" eb="37">
      <t>ゴウケイ</t>
    </rPh>
    <rPh sb="37" eb="38">
      <t>スウ</t>
    </rPh>
    <rPh sb="41" eb="42">
      <t>ニン</t>
    </rPh>
    <rPh sb="43" eb="44">
      <t>コ</t>
    </rPh>
    <phoneticPr fontId="17"/>
  </si>
  <si>
    <t>資本金等の金額が1,000万円を超え1億円以下である法人で、従業者数の合計数が50人以下であるもの(G)</t>
    <rPh sb="0" eb="3">
      <t>シホンキン</t>
    </rPh>
    <rPh sb="3" eb="4">
      <t>トウ</t>
    </rPh>
    <rPh sb="5" eb="7">
      <t>キンガク</t>
    </rPh>
    <rPh sb="13" eb="14">
      <t>マン</t>
    </rPh>
    <rPh sb="14" eb="15">
      <t>エン</t>
    </rPh>
    <rPh sb="16" eb="17">
      <t>コ</t>
    </rPh>
    <rPh sb="19" eb="20">
      <t>オク</t>
    </rPh>
    <rPh sb="20" eb="23">
      <t>エンイカ</t>
    </rPh>
    <rPh sb="26" eb="28">
      <t>ホウジン</t>
    </rPh>
    <rPh sb="30" eb="32">
      <t>ジュウギョウ</t>
    </rPh>
    <rPh sb="32" eb="33">
      <t>シャ</t>
    </rPh>
    <rPh sb="33" eb="34">
      <t>カズ</t>
    </rPh>
    <rPh sb="35" eb="37">
      <t>ゴウケイ</t>
    </rPh>
    <rPh sb="37" eb="38">
      <t>スウ</t>
    </rPh>
    <rPh sb="41" eb="42">
      <t>ニン</t>
    </rPh>
    <rPh sb="42" eb="44">
      <t>イカ</t>
    </rPh>
    <phoneticPr fontId="17"/>
  </si>
  <si>
    <t>第９表　　非課税台数</t>
    <rPh sb="0" eb="1">
      <t>ダイ</t>
    </rPh>
    <rPh sb="2" eb="3">
      <t>ヒョウ</t>
    </rPh>
    <rPh sb="5" eb="8">
      <t>ヒカゼイ</t>
    </rPh>
    <rPh sb="8" eb="10">
      <t>ダイスウ</t>
    </rPh>
    <phoneticPr fontId="2"/>
  </si>
  <si>
    <t>徴税職員</t>
    <rPh sb="0" eb="2">
      <t>チョウゼイ</t>
    </rPh>
    <rPh sb="2" eb="4">
      <t>ショクイン</t>
    </rPh>
    <phoneticPr fontId="2"/>
  </si>
  <si>
    <t>第１０表　　課税免除台数</t>
    <rPh sb="0" eb="1">
      <t>ダイ</t>
    </rPh>
    <rPh sb="3" eb="4">
      <t>ヒョウ</t>
    </rPh>
    <rPh sb="6" eb="8">
      <t>カゼイ</t>
    </rPh>
    <rPh sb="8" eb="10">
      <t>メンジョ</t>
    </rPh>
    <rPh sb="10" eb="12">
      <t>ダイスウ</t>
    </rPh>
    <phoneticPr fontId="2"/>
  </si>
  <si>
    <t>第１１表　　課税台数</t>
    <rPh sb="0" eb="1">
      <t>ダイ</t>
    </rPh>
    <rPh sb="3" eb="4">
      <t>ヒョウ</t>
    </rPh>
    <rPh sb="6" eb="8">
      <t>カゼイ</t>
    </rPh>
    <rPh sb="8" eb="10">
      <t>ダイスウ</t>
    </rPh>
    <phoneticPr fontId="2"/>
  </si>
  <si>
    <t>第５表　　特別徴収義務者数、特別徴収税額（年金特徴に係る分）</t>
    <rPh sb="0" eb="1">
      <t>ダイ</t>
    </rPh>
    <rPh sb="2" eb="3">
      <t>ヒョウ</t>
    </rPh>
    <rPh sb="5" eb="7">
      <t>トクベツ</t>
    </rPh>
    <rPh sb="7" eb="9">
      <t>チョウシュウ</t>
    </rPh>
    <rPh sb="9" eb="12">
      <t>ギムシャ</t>
    </rPh>
    <rPh sb="12" eb="13">
      <t>スウ</t>
    </rPh>
    <rPh sb="14" eb="16">
      <t>トクベツ</t>
    </rPh>
    <rPh sb="16" eb="18">
      <t>チョウシュウ</t>
    </rPh>
    <rPh sb="18" eb="20">
      <t>ゼイガク</t>
    </rPh>
    <rPh sb="21" eb="23">
      <t>ネンキン</t>
    </rPh>
    <rPh sb="23" eb="25">
      <t>トクチョウ</t>
    </rPh>
    <rPh sb="26" eb="27">
      <t>カカ</t>
    </rPh>
    <rPh sb="28" eb="29">
      <t>ブン</t>
    </rPh>
    <phoneticPr fontId="2"/>
  </si>
  <si>
    <t>秋田県総務部税務課　市町村税政班</t>
    <rPh sb="0" eb="3">
      <t>アキタケン</t>
    </rPh>
    <rPh sb="3" eb="5">
      <t>ソウム</t>
    </rPh>
    <rPh sb="5" eb="6">
      <t>ブ</t>
    </rPh>
    <rPh sb="6" eb="9">
      <t>ゼイムカ</t>
    </rPh>
    <rPh sb="10" eb="13">
      <t>シチョウソン</t>
    </rPh>
    <rPh sb="13" eb="16">
      <t>ゼイセイハン</t>
    </rPh>
    <phoneticPr fontId="2"/>
  </si>
  <si>
    <t>上場株式等
に係る
配当所得金額</t>
    <rPh sb="0" eb="2">
      <t>ジョウジョウ</t>
    </rPh>
    <rPh sb="2" eb="4">
      <t>カブシキ</t>
    </rPh>
    <rPh sb="4" eb="5">
      <t>トウ</t>
    </rPh>
    <rPh sb="7" eb="8">
      <t>カカ</t>
    </rPh>
    <rPh sb="10" eb="12">
      <t>ハイトウ</t>
    </rPh>
    <rPh sb="12" eb="14">
      <t>ショトク</t>
    </rPh>
    <rPh sb="14" eb="16">
      <t>キンガク</t>
    </rPh>
    <phoneticPr fontId="17"/>
  </si>
  <si>
    <t>個　人　の
道府県民税</t>
    <rPh sb="0" eb="1">
      <t>コ</t>
    </rPh>
    <rPh sb="2" eb="3">
      <t>ジン</t>
    </rPh>
    <rPh sb="6" eb="9">
      <t>ドウフケン</t>
    </rPh>
    <rPh sb="9" eb="10">
      <t>ミン</t>
    </rPh>
    <rPh sb="10" eb="11">
      <t>ゼイ</t>
    </rPh>
    <phoneticPr fontId="2"/>
  </si>
  <si>
    <t>番号</t>
    <rPh sb="0" eb="2">
      <t>バンゴウ</t>
    </rPh>
    <phoneticPr fontId="2"/>
  </si>
  <si>
    <r>
      <t>合　計</t>
    </r>
    <r>
      <rPr>
        <sz val="9"/>
        <color indexed="8"/>
        <rFont val="ＭＳ Ｐ明朝"/>
        <family val="1"/>
        <charset val="128"/>
      </rPr>
      <t>(G)+(K)+(P)+(Q)</t>
    </r>
    <rPh sb="0" eb="1">
      <t>ゴウ</t>
    </rPh>
    <rPh sb="2" eb="3">
      <t>ケイ</t>
    </rPh>
    <phoneticPr fontId="2"/>
  </si>
  <si>
    <t>小　　計</t>
    <rPh sb="0" eb="1">
      <t>ショウ</t>
    </rPh>
    <rPh sb="3" eb="4">
      <t>ケイ</t>
    </rPh>
    <phoneticPr fontId="2"/>
  </si>
  <si>
    <t>(A)～(H)の法人等以外の法人等をいうもの</t>
    <rPh sb="8" eb="10">
      <t>ホウジン</t>
    </rPh>
    <rPh sb="10" eb="11">
      <t>トウ</t>
    </rPh>
    <rPh sb="11" eb="13">
      <t>イガイ</t>
    </rPh>
    <rPh sb="14" eb="16">
      <t>ホウジン</t>
    </rPh>
    <rPh sb="16" eb="17">
      <t>トウ</t>
    </rPh>
    <phoneticPr fontId="2"/>
  </si>
  <si>
    <r>
      <t xml:space="preserve">計
 </t>
    </r>
    <r>
      <rPr>
        <sz val="8"/>
        <color indexed="8"/>
        <rFont val="ＭＳ Ｐ明朝"/>
        <family val="1"/>
        <charset val="128"/>
      </rPr>
      <t>(L)+(M)+(N)+(O)</t>
    </r>
    <rPh sb="0" eb="1">
      <t>ケイ</t>
    </rPh>
    <phoneticPr fontId="2"/>
  </si>
  <si>
    <t>※　</t>
  </si>
  <si>
    <t>※　生産量の単位については、石油が「kl」、可燃性天然ガスが「千m³」、その他の区分が「t」である。</t>
    <rPh sb="2" eb="5">
      <t>セイサンリョウ</t>
    </rPh>
    <rPh sb="6" eb="8">
      <t>タンイ</t>
    </rPh>
    <rPh sb="14" eb="16">
      <t>セキユ</t>
    </rPh>
    <rPh sb="22" eb="25">
      <t>カネンセイ</t>
    </rPh>
    <rPh sb="25" eb="27">
      <t>テンネン</t>
    </rPh>
    <rPh sb="31" eb="32">
      <t>セン</t>
    </rPh>
    <rPh sb="38" eb="39">
      <t>タ</t>
    </rPh>
    <rPh sb="40" eb="42">
      <t>クブン</t>
    </rPh>
    <phoneticPr fontId="2"/>
  </si>
  <si>
    <t>小　計</t>
    <rPh sb="0" eb="1">
      <t>ショウ</t>
    </rPh>
    <rPh sb="2" eb="3">
      <t>ケイ</t>
    </rPh>
    <phoneticPr fontId="2"/>
  </si>
  <si>
    <r>
      <t>三　輪　車</t>
    </r>
    <r>
      <rPr>
        <sz val="6"/>
        <color theme="1"/>
        <rFont val="ＭＳ Ｐ明朝"/>
        <family val="1"/>
        <charset val="128"/>
      </rPr>
      <t>（新税率適用分）</t>
    </r>
    <rPh sb="0" eb="1">
      <t>サン</t>
    </rPh>
    <rPh sb="2" eb="3">
      <t>ワ</t>
    </rPh>
    <rPh sb="4" eb="5">
      <t>クルマ</t>
    </rPh>
    <rPh sb="6" eb="9">
      <t>シンゼイリツ</t>
    </rPh>
    <rPh sb="9" eb="11">
      <t>テキヨウ</t>
    </rPh>
    <rPh sb="11" eb="12">
      <t>ブン</t>
    </rPh>
    <phoneticPr fontId="2"/>
  </si>
  <si>
    <r>
      <t>四輪車</t>
    </r>
    <r>
      <rPr>
        <sz val="6"/>
        <color theme="1"/>
        <rFont val="ＭＳ Ｐ明朝"/>
        <family val="1"/>
        <charset val="128"/>
      </rPr>
      <t>（新税率適用分）</t>
    </r>
    <rPh sb="0" eb="1">
      <t>ヨン</t>
    </rPh>
    <rPh sb="1" eb="2">
      <t>ワ</t>
    </rPh>
    <rPh sb="2" eb="3">
      <t>クルマ</t>
    </rPh>
    <rPh sb="4" eb="7">
      <t>シンゼイリツ</t>
    </rPh>
    <rPh sb="7" eb="9">
      <t>テキヨウ</t>
    </rPh>
    <rPh sb="9" eb="10">
      <t>ブン</t>
    </rPh>
    <phoneticPr fontId="2"/>
  </si>
  <si>
    <t>軽自動車及び小型特殊自動車（つづき）</t>
  </si>
  <si>
    <t>↑全角で入力</t>
    <rPh sb="1" eb="3">
      <t>ゼンカク</t>
    </rPh>
    <rPh sb="4" eb="6">
      <t>ニュウリョク</t>
    </rPh>
    <phoneticPr fontId="2"/>
  </si>
  <si>
    <t>県　　計</t>
  </si>
  <si>
    <r>
      <t>三　輪　車</t>
    </r>
    <r>
      <rPr>
        <sz val="6"/>
        <color theme="1"/>
        <rFont val="ＭＳ Ｐ明朝"/>
        <family val="1"/>
        <charset val="128"/>
      </rPr>
      <t>（50％軽課適用分）</t>
    </r>
    <rPh sb="0" eb="1">
      <t>サン</t>
    </rPh>
    <rPh sb="2" eb="3">
      <t>ワ</t>
    </rPh>
    <rPh sb="4" eb="5">
      <t>クルマ</t>
    </rPh>
    <rPh sb="9" eb="11">
      <t>ケイカ</t>
    </rPh>
    <rPh sb="11" eb="13">
      <t>テキヨウ</t>
    </rPh>
    <rPh sb="13" eb="14">
      <t>ブン</t>
    </rPh>
    <phoneticPr fontId="2"/>
  </si>
  <si>
    <r>
      <t>四輪車</t>
    </r>
    <r>
      <rPr>
        <sz val="6"/>
        <color theme="1"/>
        <rFont val="ＭＳ Ｐ明朝"/>
        <family val="1"/>
        <charset val="128"/>
      </rPr>
      <t>（50％軽課適用分）</t>
    </r>
    <rPh sb="0" eb="1">
      <t>ヨン</t>
    </rPh>
    <rPh sb="1" eb="2">
      <t>ワ</t>
    </rPh>
    <rPh sb="2" eb="3">
      <t>クルマ</t>
    </rPh>
    <rPh sb="7" eb="9">
      <t>ケイカ</t>
    </rPh>
    <rPh sb="9" eb="11">
      <t>テキヨウ</t>
    </rPh>
    <rPh sb="11" eb="12">
      <t>ブン</t>
    </rPh>
    <phoneticPr fontId="2"/>
  </si>
  <si>
    <t>三　輪　車　計</t>
    <rPh sb="0" eb="1">
      <t>サン</t>
    </rPh>
    <rPh sb="2" eb="3">
      <t>ワ</t>
    </rPh>
    <rPh sb="4" eb="5">
      <t>クルマ</t>
    </rPh>
    <rPh sb="6" eb="7">
      <t>ケイ</t>
    </rPh>
    <phoneticPr fontId="2"/>
  </si>
  <si>
    <t>四　輪　車　計</t>
    <rPh sb="0" eb="1">
      <t>ヨン</t>
    </rPh>
    <rPh sb="2" eb="3">
      <t>ワ</t>
    </rPh>
    <rPh sb="4" eb="5">
      <t>クルマ</t>
    </rPh>
    <rPh sb="6" eb="7">
      <t>ケイ</t>
    </rPh>
    <phoneticPr fontId="2"/>
  </si>
  <si>
    <t>一　　　　　般</t>
  </si>
  <si>
    <r>
      <t xml:space="preserve">三輪車
</t>
    </r>
    <r>
      <rPr>
        <sz val="8"/>
        <color theme="1"/>
        <rFont val="ＭＳ Ｐ明朝"/>
        <family val="1"/>
        <charset val="128"/>
      </rPr>
      <t>（重課適用分）</t>
    </r>
    <rPh sb="0" eb="3">
      <t>サンリンシャ</t>
    </rPh>
    <rPh sb="5" eb="7">
      <t>ジュウカ</t>
    </rPh>
    <rPh sb="7" eb="9">
      <t>テキヨウ</t>
    </rPh>
    <rPh sb="9" eb="10">
      <t>ブン</t>
    </rPh>
    <phoneticPr fontId="17"/>
  </si>
  <si>
    <r>
      <t xml:space="preserve">三輪車
</t>
    </r>
    <r>
      <rPr>
        <sz val="8"/>
        <color theme="1"/>
        <rFont val="ＭＳ Ｐ明朝"/>
        <family val="1"/>
        <charset val="128"/>
      </rPr>
      <t>（75％軽課適用分）</t>
    </r>
    <rPh sb="0" eb="3">
      <t>サンリンシャ</t>
    </rPh>
    <rPh sb="8" eb="10">
      <t>ケイカ</t>
    </rPh>
    <rPh sb="10" eb="12">
      <t>テキヨウ</t>
    </rPh>
    <rPh sb="12" eb="13">
      <t>ブン</t>
    </rPh>
    <phoneticPr fontId="17"/>
  </si>
  <si>
    <r>
      <t xml:space="preserve">三輪車
</t>
    </r>
    <r>
      <rPr>
        <sz val="8"/>
        <color theme="1"/>
        <rFont val="ＭＳ Ｐ明朝"/>
        <family val="1"/>
        <charset val="128"/>
      </rPr>
      <t>（50％軽課適用分）</t>
    </r>
    <rPh sb="0" eb="3">
      <t>サンリンシャ</t>
    </rPh>
    <rPh sb="8" eb="10">
      <t>ケイカ</t>
    </rPh>
    <rPh sb="10" eb="12">
      <t>テキヨウ</t>
    </rPh>
    <rPh sb="12" eb="13">
      <t>ブン</t>
    </rPh>
    <phoneticPr fontId="17"/>
  </si>
  <si>
    <t>三輪車計</t>
    <rPh sb="0" eb="3">
      <t>サンリンシャ</t>
    </rPh>
    <rPh sb="3" eb="4">
      <t>ケイ</t>
    </rPh>
    <phoneticPr fontId="17"/>
  </si>
  <si>
    <t>原動機付自転車</t>
    <rPh sb="0" eb="1">
      <t>ハラ</t>
    </rPh>
    <rPh sb="1" eb="2">
      <t>ドウ</t>
    </rPh>
    <rPh sb="2" eb="3">
      <t>キ</t>
    </rPh>
    <rPh sb="3" eb="4">
      <t>ヅケ</t>
    </rPh>
    <rPh sb="4" eb="5">
      <t>ジ</t>
    </rPh>
    <rPh sb="5" eb="6">
      <t>テン</t>
    </rPh>
    <rPh sb="6" eb="7">
      <t>クルマ</t>
    </rPh>
    <phoneticPr fontId="2"/>
  </si>
  <si>
    <t>乗用</t>
    <rPh sb="0" eb="1">
      <t>ジョウ</t>
    </rPh>
    <rPh sb="1" eb="2">
      <t>ヨウ</t>
    </rPh>
    <phoneticPr fontId="2"/>
  </si>
  <si>
    <t>四輪車（新税率適用分）</t>
    <rPh sb="0" eb="1">
      <t>ヨン</t>
    </rPh>
    <rPh sb="1" eb="2">
      <t>ワ</t>
    </rPh>
    <rPh sb="2" eb="3">
      <t>クルマ</t>
    </rPh>
    <rPh sb="4" eb="7">
      <t>シンゼイリツ</t>
    </rPh>
    <rPh sb="7" eb="9">
      <t>テキヨウ</t>
    </rPh>
    <rPh sb="9" eb="10">
      <t>ブン</t>
    </rPh>
    <phoneticPr fontId="2"/>
  </si>
  <si>
    <t>四輪車（50％軽課適用分）</t>
    <rPh sb="0" eb="1">
      <t>ヨン</t>
    </rPh>
    <rPh sb="1" eb="2">
      <t>ワ</t>
    </rPh>
    <rPh sb="2" eb="3">
      <t>クルマ</t>
    </rPh>
    <rPh sb="7" eb="9">
      <t>ケイカ</t>
    </rPh>
    <rPh sb="9" eb="11">
      <t>テキヨウ</t>
    </rPh>
    <rPh sb="11" eb="12">
      <t>ブン</t>
    </rPh>
    <phoneticPr fontId="2"/>
  </si>
  <si>
    <t>その他（小型特殊自動車）</t>
    <rPh sb="2" eb="3">
      <t>タ</t>
    </rPh>
    <rPh sb="4" eb="6">
      <t>コガタ</t>
    </rPh>
    <rPh sb="6" eb="8">
      <t>トクシュ</t>
    </rPh>
    <rPh sb="8" eb="11">
      <t>ジドウシャ</t>
    </rPh>
    <phoneticPr fontId="2"/>
  </si>
  <si>
    <t>軽自動車及び小型特殊 自動車（つづき）</t>
    <rPh sb="0" eb="4">
      <t>ケイジドウシャ</t>
    </rPh>
    <rPh sb="4" eb="5">
      <t>オヨ</t>
    </rPh>
    <rPh sb="6" eb="8">
      <t>コガタ</t>
    </rPh>
    <rPh sb="8" eb="10">
      <t>トクシュ</t>
    </rPh>
    <rPh sb="11" eb="14">
      <t>ジドウシャ</t>
    </rPh>
    <phoneticPr fontId="2"/>
  </si>
  <si>
    <t>四輪車（25％軽　　課適用分）</t>
    <rPh sb="0" eb="1">
      <t>ヨン</t>
    </rPh>
    <rPh sb="1" eb="2">
      <t>ワ</t>
    </rPh>
    <rPh sb="2" eb="3">
      <t>クルマ</t>
    </rPh>
    <rPh sb="7" eb="8">
      <t>ケイ</t>
    </rPh>
    <rPh sb="10" eb="11">
      <t>カ</t>
    </rPh>
    <rPh sb="11" eb="13">
      <t>テキヨウ</t>
    </rPh>
    <rPh sb="13" eb="14">
      <t>ブン</t>
    </rPh>
    <phoneticPr fontId="2"/>
  </si>
  <si>
    <t>貨　 物用</t>
    <rPh sb="0" eb="1">
      <t>カ</t>
    </rPh>
    <rPh sb="3" eb="4">
      <t>モノ</t>
    </rPh>
    <rPh sb="4" eb="5">
      <t>ヨウ</t>
    </rPh>
    <phoneticPr fontId="2"/>
  </si>
  <si>
    <t>介護納付金課税総額の構成割合</t>
    <rPh sb="0" eb="1">
      <t>カイ</t>
    </rPh>
    <rPh sb="1" eb="2">
      <t>マモル</t>
    </rPh>
    <rPh sb="2" eb="3">
      <t>オサム</t>
    </rPh>
    <rPh sb="3" eb="4">
      <t>ツキ</t>
    </rPh>
    <rPh sb="4" eb="5">
      <t>キン</t>
    </rPh>
    <rPh sb="5" eb="6">
      <t>カ</t>
    </rPh>
    <rPh sb="6" eb="7">
      <t>ゼイ</t>
    </rPh>
    <rPh sb="7" eb="8">
      <t>ソウ</t>
    </rPh>
    <rPh sb="8" eb="9">
      <t>ガク</t>
    </rPh>
    <rPh sb="10" eb="11">
      <t>カマエ</t>
    </rPh>
    <rPh sb="11" eb="12">
      <t>シゲル</t>
    </rPh>
    <rPh sb="12" eb="13">
      <t>ワリ</t>
    </rPh>
    <rPh sb="13" eb="14">
      <t>ゴウ</t>
    </rPh>
    <phoneticPr fontId="2"/>
  </si>
  <si>
    <t>千円 (T)</t>
    <rPh sb="0" eb="2">
      <t>センエン</t>
    </rPh>
    <phoneticPr fontId="2"/>
  </si>
  <si>
    <t>(R)-(U)</t>
  </si>
  <si>
    <t>納税義務者数等を基準にした金額</t>
    <rPh sb="0" eb="2">
      <t>ノウゼイ</t>
    </rPh>
    <rPh sb="2" eb="5">
      <t>ギムシャ</t>
    </rPh>
    <rPh sb="5" eb="6">
      <t>カズ</t>
    </rPh>
    <rPh sb="6" eb="7">
      <t>トウ</t>
    </rPh>
    <rPh sb="8" eb="10">
      <t>キジュン</t>
    </rPh>
    <rPh sb="13" eb="15">
      <t>キンガク</t>
    </rPh>
    <phoneticPr fontId="2"/>
  </si>
  <si>
    <t>所得割額</t>
    <rPh sb="0" eb="1">
      <t>トコロ</t>
    </rPh>
    <rPh sb="1" eb="2">
      <t>トク</t>
    </rPh>
    <rPh sb="2" eb="3">
      <t>ワリ</t>
    </rPh>
    <rPh sb="3" eb="4">
      <t>ガク</t>
    </rPh>
    <phoneticPr fontId="2"/>
  </si>
  <si>
    <t>課税標準額</t>
    <rPh sb="0" eb="1">
      <t>カ</t>
    </rPh>
    <rPh sb="1" eb="2">
      <t>ゼイ</t>
    </rPh>
    <rPh sb="2" eb="3">
      <t>ヒョウ</t>
    </rPh>
    <rPh sb="3" eb="4">
      <t>ジュン</t>
    </rPh>
    <rPh sb="4" eb="5">
      <t>ガク</t>
    </rPh>
    <phoneticPr fontId="2"/>
  </si>
  <si>
    <t>調定済額</t>
    <rPh sb="0" eb="2">
      <t>チョウテイ</t>
    </rPh>
    <rPh sb="2" eb="3">
      <t>ズミ</t>
    </rPh>
    <rPh sb="3" eb="4">
      <t>ガク</t>
    </rPh>
    <phoneticPr fontId="2"/>
  </si>
  <si>
    <t>収入済額</t>
    <rPh sb="0" eb="3">
      <t>シュウニュウズミ</t>
    </rPh>
    <rPh sb="3" eb="4">
      <t>ガク</t>
    </rPh>
    <phoneticPr fontId="2"/>
  </si>
  <si>
    <t>減　　額　　し　　た　　均　　等　　割　     額</t>
    <rPh sb="0" eb="1">
      <t>ゲン</t>
    </rPh>
    <rPh sb="3" eb="4">
      <t>ガク</t>
    </rPh>
    <rPh sb="12" eb="13">
      <t>タモツ</t>
    </rPh>
    <rPh sb="15" eb="16">
      <t>トウ</t>
    </rPh>
    <rPh sb="18" eb="19">
      <t>ワリ</t>
    </rPh>
    <rPh sb="25" eb="26">
      <t>ガク</t>
    </rPh>
    <phoneticPr fontId="2"/>
  </si>
  <si>
    <t>所得税の納税義務</t>
    <rPh sb="0" eb="3">
      <t>ショトクゼイ</t>
    </rPh>
    <rPh sb="4" eb="6">
      <t>ノウゼイ</t>
    </rPh>
    <rPh sb="6" eb="8">
      <t>ギム</t>
    </rPh>
    <phoneticPr fontId="2"/>
  </si>
  <si>
    <t>賦課期日現在台数</t>
    <rPh sb="0" eb="4">
      <t>フカキジツ</t>
    </rPh>
    <rPh sb="4" eb="6">
      <t>ゲンザイ</t>
    </rPh>
    <rPh sb="6" eb="8">
      <t>ダイスウ</t>
    </rPh>
    <phoneticPr fontId="2"/>
  </si>
  <si>
    <r>
      <t xml:space="preserve">二輪車
</t>
    </r>
    <r>
      <rPr>
        <sz val="8"/>
        <color indexed="8"/>
        <rFont val="ＭＳ Ｐ明朝"/>
        <family val="1"/>
        <charset val="128"/>
      </rPr>
      <t>（側車付
のものを
含む）</t>
    </r>
    <rPh sb="0" eb="3">
      <t>ニリンシャ</t>
    </rPh>
    <rPh sb="5" eb="7">
      <t>ソクシャ</t>
    </rPh>
    <rPh sb="7" eb="8">
      <t>ツ</t>
    </rPh>
    <rPh sb="14" eb="15">
      <t>フク</t>
    </rPh>
    <phoneticPr fontId="17"/>
  </si>
  <si>
    <t>四輪車</t>
    <rPh sb="0" eb="1">
      <t>ヨン</t>
    </rPh>
    <rPh sb="1" eb="2">
      <t>ワ</t>
    </rPh>
    <rPh sb="2" eb="3">
      <t>クルマ</t>
    </rPh>
    <phoneticPr fontId="2"/>
  </si>
  <si>
    <t>生産量</t>
    <rPh sb="0" eb="1">
      <t>ショウ</t>
    </rPh>
    <rPh sb="1" eb="2">
      <t>サン</t>
    </rPh>
    <rPh sb="2" eb="3">
      <t>リョウ</t>
    </rPh>
    <phoneticPr fontId="17"/>
  </si>
  <si>
    <t>月産200万円
以下</t>
    <rPh sb="0" eb="2">
      <t>ゲッサン</t>
    </rPh>
    <rPh sb="5" eb="7">
      <t>マンエン</t>
    </rPh>
    <rPh sb="8" eb="10">
      <t>イカ</t>
    </rPh>
    <phoneticPr fontId="17"/>
  </si>
  <si>
    <t>区分</t>
    <rPh sb="0" eb="1">
      <t>ク</t>
    </rPh>
    <rPh sb="1" eb="2">
      <t>ブン</t>
    </rPh>
    <phoneticPr fontId="2"/>
  </si>
  <si>
    <t>応能割</t>
    <rPh sb="0" eb="1">
      <t>オウ</t>
    </rPh>
    <rPh sb="1" eb="2">
      <t>ノウ</t>
    </rPh>
    <rPh sb="2" eb="3">
      <t>ワリ</t>
    </rPh>
    <phoneticPr fontId="2"/>
  </si>
  <si>
    <t>石油</t>
    <rPh sb="0" eb="2">
      <t>セキユ</t>
    </rPh>
    <phoneticPr fontId="2"/>
  </si>
  <si>
    <t>秋田市</t>
    <rPh sb="0" eb="1">
      <t>アキ</t>
    </rPh>
    <rPh sb="1" eb="2">
      <t>タ</t>
    </rPh>
    <rPh sb="2" eb="3">
      <t>シ</t>
    </rPh>
    <phoneticPr fontId="2"/>
  </si>
  <si>
    <t>男鹿市</t>
    <rPh sb="0" eb="1">
      <t>オトコ</t>
    </rPh>
    <rPh sb="1" eb="2">
      <t>シカ</t>
    </rPh>
    <rPh sb="2" eb="3">
      <t>シ</t>
    </rPh>
    <phoneticPr fontId="2"/>
  </si>
  <si>
    <t>被保険者数</t>
    <rPh sb="0" eb="1">
      <t>ヒ</t>
    </rPh>
    <rPh sb="1" eb="2">
      <t>ホ</t>
    </rPh>
    <rPh sb="2" eb="3">
      <t>ケン</t>
    </rPh>
    <rPh sb="3" eb="4">
      <t>シャ</t>
    </rPh>
    <rPh sb="4" eb="5">
      <t>スウ</t>
    </rPh>
    <phoneticPr fontId="2"/>
  </si>
  <si>
    <t>合計</t>
    <rPh sb="0" eb="1">
      <t>ゴウ</t>
    </rPh>
    <rPh sb="1" eb="2">
      <t>ケイ</t>
    </rPh>
    <phoneticPr fontId="2"/>
  </si>
  <si>
    <t>課税の実績額</t>
    <rPh sb="0" eb="1">
      <t>カ</t>
    </rPh>
    <rPh sb="1" eb="2">
      <t>ゼイ</t>
    </rPh>
    <rPh sb="3" eb="4">
      <t>ジツ</t>
    </rPh>
    <rPh sb="4" eb="5">
      <t>ツムギ</t>
    </rPh>
    <rPh sb="5" eb="6">
      <t>ガク</t>
    </rPh>
    <phoneticPr fontId="2"/>
  </si>
  <si>
    <t>第２１表</t>
    <rPh sb="0" eb="1">
      <t>ダイ</t>
    </rPh>
    <rPh sb="3" eb="4">
      <t>ヒョウ</t>
    </rPh>
    <phoneticPr fontId="2"/>
  </si>
  <si>
    <t>減額対象となった世帯数等</t>
    <rPh sb="0" eb="1">
      <t>ゲン</t>
    </rPh>
    <rPh sb="1" eb="2">
      <t>ガク</t>
    </rPh>
    <rPh sb="2" eb="3">
      <t>ツイ</t>
    </rPh>
    <rPh sb="3" eb="4">
      <t>ゾウ</t>
    </rPh>
    <rPh sb="8" eb="9">
      <t>ヨ</t>
    </rPh>
    <rPh sb="9" eb="10">
      <t>オビ</t>
    </rPh>
    <rPh sb="10" eb="11">
      <t>カズ</t>
    </rPh>
    <rPh sb="11" eb="12">
      <t>トウ</t>
    </rPh>
    <phoneticPr fontId="2"/>
  </si>
  <si>
    <t>減額した世帯数等</t>
    <rPh sb="0" eb="1">
      <t>ゲン</t>
    </rPh>
    <rPh sb="1" eb="2">
      <t>ガク</t>
    </rPh>
    <rPh sb="4" eb="5">
      <t>ヨ</t>
    </rPh>
    <rPh sb="5" eb="6">
      <t>オビ</t>
    </rPh>
    <rPh sb="6" eb="7">
      <t>カズ</t>
    </rPh>
    <rPh sb="7" eb="8">
      <t>トウ</t>
    </rPh>
    <phoneticPr fontId="2"/>
  </si>
  <si>
    <t>応益割</t>
    <rPh sb="0" eb="1">
      <t>オウ</t>
    </rPh>
    <rPh sb="1" eb="2">
      <t>エキ</t>
    </rPh>
    <rPh sb="2" eb="3">
      <t>ワリ</t>
    </rPh>
    <phoneticPr fontId="2"/>
  </si>
  <si>
    <t>税率</t>
    <rPh sb="0" eb="1">
      <t>ゼイ</t>
    </rPh>
    <rPh sb="1" eb="2">
      <t>リツ</t>
    </rPh>
    <phoneticPr fontId="2"/>
  </si>
  <si>
    <t>後期高齢者支援金等課税総額の構成割合</t>
    <rPh sb="0" eb="1">
      <t>アト</t>
    </rPh>
    <rPh sb="1" eb="2">
      <t>キ</t>
    </rPh>
    <rPh sb="2" eb="3">
      <t>タカ</t>
    </rPh>
    <rPh sb="3" eb="4">
      <t>ヨワイ</t>
    </rPh>
    <rPh sb="4" eb="5">
      <t>シャ</t>
    </rPh>
    <rPh sb="5" eb="6">
      <t>ササ</t>
    </rPh>
    <rPh sb="6" eb="7">
      <t>エン</t>
    </rPh>
    <rPh sb="7" eb="8">
      <t>カネ</t>
    </rPh>
    <rPh sb="8" eb="9">
      <t>トウ</t>
    </rPh>
    <rPh sb="9" eb="10">
      <t>カ</t>
    </rPh>
    <rPh sb="10" eb="11">
      <t>ゼイ</t>
    </rPh>
    <rPh sb="11" eb="12">
      <t>フサ</t>
    </rPh>
    <rPh sb="12" eb="13">
      <t>ガク</t>
    </rPh>
    <rPh sb="14" eb="15">
      <t>カマエ</t>
    </rPh>
    <rPh sb="15" eb="16">
      <t>シゲル</t>
    </rPh>
    <rPh sb="16" eb="17">
      <t>ワリ</t>
    </rPh>
    <rPh sb="17" eb="18">
      <t>ゴウ</t>
    </rPh>
    <phoneticPr fontId="2"/>
  </si>
  <si>
    <t>税収入額</t>
    <rPh sb="0" eb="1">
      <t>ゼイ</t>
    </rPh>
    <rPh sb="1" eb="2">
      <t>オサム</t>
    </rPh>
    <rPh sb="2" eb="3">
      <t>イリ</t>
    </rPh>
    <rPh sb="3" eb="4">
      <t>ガク</t>
    </rPh>
    <phoneticPr fontId="2"/>
  </si>
  <si>
    <t>徴税費</t>
    <rPh sb="0" eb="1">
      <t>シルシ</t>
    </rPh>
    <rPh sb="1" eb="2">
      <t>ゼイ</t>
    </rPh>
    <rPh sb="2" eb="3">
      <t>ヒ</t>
    </rPh>
    <phoneticPr fontId="2"/>
  </si>
  <si>
    <r>
      <t xml:space="preserve">小計
</t>
    </r>
    <r>
      <rPr>
        <sz val="8"/>
        <color indexed="8"/>
        <rFont val="ＭＳ Ｐ明朝"/>
        <family val="1"/>
        <charset val="128"/>
      </rPr>
      <t>(ｲ)+(ﾛ)+(ﾊ)</t>
    </r>
    <rPh sb="0" eb="1">
      <t>ショウ</t>
    </rPh>
    <rPh sb="1" eb="2">
      <t>ケイ</t>
    </rPh>
    <phoneticPr fontId="2"/>
  </si>
  <si>
    <t>報奨金及びこれに類する経費</t>
    <rPh sb="0" eb="1">
      <t>ホウ</t>
    </rPh>
    <rPh sb="1" eb="2">
      <t>ススム</t>
    </rPh>
    <rPh sb="2" eb="3">
      <t>カネ</t>
    </rPh>
    <rPh sb="3" eb="4">
      <t>オヨ</t>
    </rPh>
    <rPh sb="8" eb="9">
      <t>ルイ</t>
    </rPh>
    <rPh sb="11" eb="12">
      <t>キョウ</t>
    </rPh>
    <rPh sb="12" eb="13">
      <t>ヒ</t>
    </rPh>
    <phoneticPr fontId="2"/>
  </si>
  <si>
    <t>納期前納付の報奨金</t>
    <rPh sb="0" eb="1">
      <t>オサム</t>
    </rPh>
    <rPh sb="1" eb="2">
      <t>キ</t>
    </rPh>
    <rPh sb="2" eb="3">
      <t>マエ</t>
    </rPh>
    <rPh sb="3" eb="4">
      <t>オサム</t>
    </rPh>
    <rPh sb="4" eb="5">
      <t>ヅケ</t>
    </rPh>
    <rPh sb="6" eb="7">
      <t>ホウ</t>
    </rPh>
    <rPh sb="7" eb="8">
      <t>ススム</t>
    </rPh>
    <rPh sb="8" eb="9">
      <t>カネ</t>
    </rPh>
    <phoneticPr fontId="2"/>
  </si>
  <si>
    <t>合計
(S)+(T)</t>
    <rPh sb="0" eb="1">
      <t>ゴウ</t>
    </rPh>
    <rPh sb="1" eb="2">
      <t>ケイ</t>
    </rPh>
    <phoneticPr fontId="2"/>
  </si>
  <si>
    <t>都道府県民税徴収取扱費</t>
    <rPh sb="0" eb="1">
      <t>ミヤコ</t>
    </rPh>
    <rPh sb="1" eb="2">
      <t>ミチ</t>
    </rPh>
    <rPh sb="2" eb="3">
      <t>フ</t>
    </rPh>
    <rPh sb="3" eb="4">
      <t>ケン</t>
    </rPh>
    <rPh sb="4" eb="5">
      <t>ミン</t>
    </rPh>
    <rPh sb="5" eb="6">
      <t>ゼイ</t>
    </rPh>
    <rPh sb="6" eb="7">
      <t>シルシ</t>
    </rPh>
    <rPh sb="7" eb="8">
      <t>オサム</t>
    </rPh>
    <rPh sb="8" eb="9">
      <t>トリ</t>
    </rPh>
    <rPh sb="9" eb="10">
      <t>アツカイ</t>
    </rPh>
    <rPh sb="10" eb="11">
      <t>ヒ</t>
    </rPh>
    <phoneticPr fontId="2"/>
  </si>
  <si>
    <t>徴税職員数</t>
    <rPh sb="0" eb="1">
      <t>シルシ</t>
    </rPh>
    <rPh sb="1" eb="2">
      <t>ゼイ</t>
    </rPh>
    <rPh sb="2" eb="3">
      <t>ショク</t>
    </rPh>
    <rPh sb="3" eb="4">
      <t>イン</t>
    </rPh>
    <rPh sb="4" eb="5">
      <t>スウ</t>
    </rPh>
    <phoneticPr fontId="2"/>
  </si>
  <si>
    <t>第２表</t>
    <rPh sb="0" eb="1">
      <t>ダイ</t>
    </rPh>
    <rPh sb="2" eb="3">
      <t>ヒョウ</t>
    </rPh>
    <phoneticPr fontId="2"/>
  </si>
  <si>
    <t>第５表</t>
    <rPh sb="0" eb="1">
      <t>ダイ</t>
    </rPh>
    <rPh sb="2" eb="3">
      <t>ヒョウ</t>
    </rPh>
    <phoneticPr fontId="2"/>
  </si>
  <si>
    <t>特別徴収義務者数、特別徴収税額（年金特徴に係る分）</t>
    <rPh sb="16" eb="18">
      <t>ネンキン</t>
    </rPh>
    <rPh sb="18" eb="20">
      <t>トクチョウ</t>
    </rPh>
    <rPh sb="21" eb="22">
      <t>カカ</t>
    </rPh>
    <rPh sb="23" eb="24">
      <t>ブン</t>
    </rPh>
    <phoneticPr fontId="2"/>
  </si>
  <si>
    <t>税額控除額（つづき）</t>
    <rPh sb="0" eb="2">
      <t>ゼイガク</t>
    </rPh>
    <rPh sb="2" eb="5">
      <t>コウジョガク</t>
    </rPh>
    <phoneticPr fontId="2"/>
  </si>
  <si>
    <t>税収入（見込）額に
対する徴税費の割合</t>
    <rPh sb="0" eb="3">
      <t>ゼイシュウニュウ</t>
    </rPh>
    <rPh sb="4" eb="6">
      <t>ミコ</t>
    </rPh>
    <rPh sb="7" eb="8">
      <t>ガク</t>
    </rPh>
    <rPh sb="10" eb="11">
      <t>タイ</t>
    </rPh>
    <rPh sb="13" eb="16">
      <t>チョウゼイヒ</t>
    </rPh>
    <rPh sb="17" eb="19">
      <t>ワリアイ</t>
    </rPh>
    <phoneticPr fontId="2"/>
  </si>
  <si>
    <t>第６表</t>
    <rPh sb="0" eb="1">
      <t>ダイ</t>
    </rPh>
    <rPh sb="2" eb="3">
      <t>ヒョウ</t>
    </rPh>
    <phoneticPr fontId="2"/>
  </si>
  <si>
    <t>第７表</t>
    <rPh sb="0" eb="1">
      <t>ダイ</t>
    </rPh>
    <rPh sb="2" eb="3">
      <t>ヒョウ</t>
    </rPh>
    <phoneticPr fontId="2"/>
  </si>
  <si>
    <t>１　法第703条の4第15項の総所得金額等（市町村民税の旧ただし書方式）
２　地方税法等の一部を改正する法律（平成23年法律第30号）による改正前の法第703条の4第17項の総所得金額等（市町村民税の旧本文方式）
３　市町村民税の所得割額
４　その他</t>
    <rPh sb="2" eb="3">
      <t>ホウ</t>
    </rPh>
    <rPh sb="3" eb="4">
      <t>ダイ</t>
    </rPh>
    <rPh sb="7" eb="8">
      <t>ジョウ</t>
    </rPh>
    <rPh sb="10" eb="11">
      <t>ダイ</t>
    </rPh>
    <rPh sb="13" eb="14">
      <t>コウ</t>
    </rPh>
    <rPh sb="15" eb="18">
      <t>ソウショトク</t>
    </rPh>
    <rPh sb="18" eb="20">
      <t>キンガク</t>
    </rPh>
    <rPh sb="20" eb="21">
      <t>トウ</t>
    </rPh>
    <rPh sb="22" eb="27">
      <t>シチョウソンミンゼイ</t>
    </rPh>
    <rPh sb="28" eb="29">
      <t>キュウ</t>
    </rPh>
    <rPh sb="32" eb="33">
      <t>カ</t>
    </rPh>
    <rPh sb="33" eb="35">
      <t>ホウシキ</t>
    </rPh>
    <rPh sb="74" eb="75">
      <t>ホウ</t>
    </rPh>
    <rPh sb="75" eb="76">
      <t>ダイ</t>
    </rPh>
    <rPh sb="79" eb="80">
      <t>ジョウ</t>
    </rPh>
    <rPh sb="82" eb="83">
      <t>ダイ</t>
    </rPh>
    <rPh sb="85" eb="86">
      <t>コウ</t>
    </rPh>
    <rPh sb="87" eb="90">
      <t>ソウショトク</t>
    </rPh>
    <rPh sb="90" eb="92">
      <t>キンガク</t>
    </rPh>
    <rPh sb="92" eb="93">
      <t>トウ</t>
    </rPh>
    <rPh sb="94" eb="97">
      <t>シチョウソン</t>
    </rPh>
    <rPh sb="97" eb="98">
      <t>ミン</t>
    </rPh>
    <rPh sb="98" eb="99">
      <t>ゼイ</t>
    </rPh>
    <rPh sb="100" eb="101">
      <t>キュウ</t>
    </rPh>
    <rPh sb="101" eb="103">
      <t>ホンブン</t>
    </rPh>
    <rPh sb="103" eb="105">
      <t>ホウシキ</t>
    </rPh>
    <rPh sb="109" eb="114">
      <t>シチョウソンミンゼイ</t>
    </rPh>
    <rPh sb="115" eb="119">
      <t>ショトクワリガク</t>
    </rPh>
    <rPh sb="124" eb="125">
      <t>タ</t>
    </rPh>
    <phoneticPr fontId="2"/>
  </si>
  <si>
    <t>第１６表</t>
    <rPh sb="0" eb="1">
      <t>ダイ</t>
    </rPh>
    <rPh sb="3" eb="4">
      <t>ヒョウ</t>
    </rPh>
    <phoneticPr fontId="2"/>
  </si>
  <si>
    <t>第９表</t>
    <rPh sb="0" eb="1">
      <t>ダイ</t>
    </rPh>
    <rPh sb="2" eb="3">
      <t>ヒョウ</t>
    </rPh>
    <phoneticPr fontId="2"/>
  </si>
  <si>
    <t>第１１表</t>
    <rPh sb="0" eb="1">
      <t>ダイ</t>
    </rPh>
    <rPh sb="3" eb="4">
      <t>ヒョウ</t>
    </rPh>
    <phoneticPr fontId="2"/>
  </si>
  <si>
    <t>第１３表</t>
    <rPh sb="0" eb="1">
      <t>ダイ</t>
    </rPh>
    <rPh sb="3" eb="4">
      <t>ヒョウ</t>
    </rPh>
    <phoneticPr fontId="2"/>
  </si>
  <si>
    <t>第１９表</t>
    <rPh sb="0" eb="1">
      <t>ダイ</t>
    </rPh>
    <rPh sb="3" eb="4">
      <t>ヒョウ</t>
    </rPh>
    <phoneticPr fontId="2"/>
  </si>
  <si>
    <t>第２０表</t>
    <rPh sb="0" eb="1">
      <t>ダイ</t>
    </rPh>
    <rPh sb="3" eb="4">
      <t>ヒョウ</t>
    </rPh>
    <phoneticPr fontId="2"/>
  </si>
  <si>
    <t>第２３表</t>
    <rPh sb="0" eb="1">
      <t>ダイ</t>
    </rPh>
    <rPh sb="3" eb="4">
      <t>ヒョウ</t>
    </rPh>
    <phoneticPr fontId="2"/>
  </si>
  <si>
    <t>第２４表</t>
    <rPh sb="0" eb="1">
      <t>ダイ</t>
    </rPh>
    <rPh sb="3" eb="4">
      <t>ヒョウ</t>
    </rPh>
    <phoneticPr fontId="2"/>
  </si>
  <si>
    <t>計
(A)-(B)</t>
    <rPh sb="0" eb="1">
      <t>ケイ</t>
    </rPh>
    <phoneticPr fontId="2"/>
  </si>
  <si>
    <t>一般株式等
に係る譲渡
所得金額</t>
    <rPh sb="0" eb="2">
      <t>イッパン</t>
    </rPh>
    <rPh sb="2" eb="4">
      <t>カブシキ</t>
    </rPh>
    <rPh sb="4" eb="5">
      <t>トウ</t>
    </rPh>
    <rPh sb="7" eb="8">
      <t>カカ</t>
    </rPh>
    <rPh sb="9" eb="11">
      <t>ジョウト</t>
    </rPh>
    <rPh sb="12" eb="14">
      <t>ショトク</t>
    </rPh>
    <rPh sb="14" eb="16">
      <t>キンガク</t>
    </rPh>
    <phoneticPr fontId="17"/>
  </si>
  <si>
    <t>軽自動車税（種別割）</t>
    <rPh sb="0" eb="4">
      <t>ケイジドウシャ</t>
    </rPh>
    <rPh sb="4" eb="5">
      <t>ゼイ</t>
    </rPh>
    <rPh sb="6" eb="8">
      <t>シュベツ</t>
    </rPh>
    <rPh sb="8" eb="9">
      <t>ワ</t>
    </rPh>
    <phoneticPr fontId="2"/>
  </si>
  <si>
    <t>１　法第703条の4第6項の総所得金額等（市町村民税の旧ただし書方式）
２　地方税法等の一部を改正する法律（平成23年法律第30号）による改正前の法第703条の4第8項の総所得金額等（市町村民税の旧本文方式）
３　市町村民税の所得割額
４　その他</t>
    <rPh sb="2" eb="3">
      <t>ホウ</t>
    </rPh>
    <rPh sb="3" eb="4">
      <t>ダイ</t>
    </rPh>
    <rPh sb="7" eb="8">
      <t>ジョウ</t>
    </rPh>
    <rPh sb="10" eb="11">
      <t>ダイ</t>
    </rPh>
    <rPh sb="12" eb="13">
      <t>コウ</t>
    </rPh>
    <rPh sb="14" eb="17">
      <t>ソウショトク</t>
    </rPh>
    <rPh sb="17" eb="19">
      <t>キンガク</t>
    </rPh>
    <rPh sb="19" eb="20">
      <t>トウ</t>
    </rPh>
    <rPh sb="21" eb="26">
      <t>シチョウソンミンゼイ</t>
    </rPh>
    <rPh sb="27" eb="28">
      <t>キュウ</t>
    </rPh>
    <rPh sb="31" eb="32">
      <t>カ</t>
    </rPh>
    <rPh sb="32" eb="34">
      <t>ホウシキ</t>
    </rPh>
    <rPh sb="38" eb="41">
      <t>チホウゼイ</t>
    </rPh>
    <rPh sb="41" eb="43">
      <t>ホウトウ</t>
    </rPh>
    <rPh sb="44" eb="46">
      <t>イチブ</t>
    </rPh>
    <rPh sb="47" eb="49">
      <t>カイセイ</t>
    </rPh>
    <rPh sb="51" eb="53">
      <t>ホウリツ</t>
    </rPh>
    <rPh sb="54" eb="56">
      <t>ヘイセイ</t>
    </rPh>
    <rPh sb="58" eb="59">
      <t>ネン</t>
    </rPh>
    <rPh sb="59" eb="61">
      <t>ホウリツ</t>
    </rPh>
    <rPh sb="61" eb="62">
      <t>ダイ</t>
    </rPh>
    <rPh sb="64" eb="65">
      <t>ゴウ</t>
    </rPh>
    <rPh sb="69" eb="72">
      <t>カイセイマエ</t>
    </rPh>
    <rPh sb="73" eb="74">
      <t>ホウ</t>
    </rPh>
    <rPh sb="74" eb="75">
      <t>ダイ</t>
    </rPh>
    <rPh sb="78" eb="79">
      <t>ジョウ</t>
    </rPh>
    <rPh sb="81" eb="82">
      <t>ダイ</t>
    </rPh>
    <rPh sb="83" eb="84">
      <t>コウ</t>
    </rPh>
    <rPh sb="85" eb="88">
      <t>ソウショトク</t>
    </rPh>
    <rPh sb="88" eb="90">
      <t>キンガク</t>
    </rPh>
    <rPh sb="90" eb="91">
      <t>トウ</t>
    </rPh>
    <rPh sb="92" eb="95">
      <t>シチョウソン</t>
    </rPh>
    <rPh sb="95" eb="96">
      <t>ミン</t>
    </rPh>
    <rPh sb="96" eb="97">
      <t>ゼイ</t>
    </rPh>
    <rPh sb="98" eb="99">
      <t>キュウ</t>
    </rPh>
    <rPh sb="99" eb="101">
      <t>ホンブン</t>
    </rPh>
    <rPh sb="101" eb="103">
      <t>ホウシキ</t>
    </rPh>
    <rPh sb="107" eb="112">
      <t>シチョウソンミンゼイ</t>
    </rPh>
    <rPh sb="113" eb="117">
      <t>ショトクワリガク</t>
    </rPh>
    <rPh sb="122" eb="123">
      <t>タ</t>
    </rPh>
    <phoneticPr fontId="2"/>
  </si>
  <si>
    <t>令和</t>
    <rPh sb="0" eb="2">
      <t>レイワ</t>
    </rPh>
    <phoneticPr fontId="2"/>
  </si>
  <si>
    <t>３</t>
    <phoneticPr fontId="2"/>
  </si>
  <si>
    <t>-</t>
    <phoneticPr fontId="2"/>
  </si>
  <si>
    <t>第１２表</t>
    <phoneticPr fontId="2"/>
  </si>
  <si>
    <t>第１３表</t>
    <phoneticPr fontId="2"/>
  </si>
  <si>
    <t>第１４表</t>
    <phoneticPr fontId="2"/>
  </si>
  <si>
    <t>第１５表</t>
    <phoneticPr fontId="2"/>
  </si>
  <si>
    <t>第１６表</t>
    <phoneticPr fontId="2"/>
  </si>
  <si>
    <t>第１７表</t>
    <phoneticPr fontId="2"/>
  </si>
  <si>
    <t>第１８表</t>
    <phoneticPr fontId="2"/>
  </si>
  <si>
    <t>第１９表</t>
    <phoneticPr fontId="2"/>
  </si>
  <si>
    <t>第２０表</t>
    <phoneticPr fontId="2"/>
  </si>
  <si>
    <t>第２１表</t>
    <phoneticPr fontId="2"/>
  </si>
  <si>
    <t>第２２表</t>
    <phoneticPr fontId="2"/>
  </si>
  <si>
    <t>第２３表</t>
    <phoneticPr fontId="2"/>
  </si>
  <si>
    <t>第２４表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</si>
</sst>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76" formatCode="#,##0.00_ ;[Red]\-#,##0.00\ "/>
    <numFmt numFmtId="177" formatCode="#,##0.00_);[Red]\(#,##0.00\)"/>
    <numFmt numFmtId="178" formatCode="#,##0_ ;[Red]\-#,##0\ "/>
    <numFmt numFmtId="179" formatCode="#,##0_);[Red]\(#,##0\)"/>
    <numFmt numFmtId="180" formatCode="0_ "/>
    <numFmt numFmtId="181" formatCode="_ * #,##0.0_ ;_ * \-#,##0.0_ ;_ * &quot;-&quot;??_ ;_ @_ "/>
    <numFmt numFmtId="182" formatCode="_ * #,##0_ ;_ * \-#,##0_ ;_ * &quot;-&quot;??_ ;_ @_ "/>
  </numFmts>
  <fonts count="24" x14ac:knownFonts="1">
    <font>
      <sz val="11"/>
      <name val="ＭＳ Ｐゴシック"/>
      <family val="3"/>
    </font>
    <font>
      <sz val="11"/>
      <name val="ＭＳ ゴシック"/>
      <family val="3"/>
    </font>
    <font>
      <sz val="6"/>
      <name val="ＭＳ Ｐゴシック"/>
      <family val="3"/>
    </font>
    <font>
      <sz val="9"/>
      <color theme="1"/>
      <name val="ＭＳ Ｐ明朝"/>
      <family val="1"/>
    </font>
    <font>
      <sz val="12"/>
      <color theme="1"/>
      <name val="ＭＳ Ｐ明朝"/>
      <family val="1"/>
    </font>
    <font>
      <b/>
      <sz val="20"/>
      <color theme="1"/>
      <name val="ＭＳ Ｐ明朝"/>
      <family val="1"/>
    </font>
    <font>
      <b/>
      <sz val="12"/>
      <color theme="1"/>
      <name val="ＭＳ Ｐ明朝"/>
      <family val="1"/>
    </font>
    <font>
      <b/>
      <sz val="10"/>
      <color theme="1"/>
      <name val="ＭＳ Ｐ明朝"/>
      <family val="1"/>
    </font>
    <font>
      <sz val="10"/>
      <color theme="1"/>
      <name val="ＭＳ Ｐ明朝"/>
      <family val="1"/>
    </font>
    <font>
      <sz val="8"/>
      <color theme="1"/>
      <name val="ＭＳ Ｐ明朝"/>
      <family val="1"/>
    </font>
    <font>
      <sz val="11"/>
      <name val="ＭＳ Ｐゴシック"/>
      <family val="3"/>
    </font>
    <font>
      <sz val="10"/>
      <name val="ＭＳ Ｐ明朝"/>
      <family val="1"/>
    </font>
    <font>
      <sz val="6"/>
      <color theme="1"/>
      <name val="ＭＳ Ｐ明朝"/>
      <family val="1"/>
    </font>
    <font>
      <sz val="10"/>
      <color theme="1"/>
      <name val="ＭＳ 明朝"/>
      <family val="1"/>
    </font>
    <font>
      <sz val="11"/>
      <color theme="1"/>
      <name val="ＭＳ Ｐ明朝"/>
      <family val="1"/>
    </font>
    <font>
      <sz val="10"/>
      <color rgb="FF000000"/>
      <name val="ＭＳ Ｐ明朝"/>
      <family val="1"/>
    </font>
    <font>
      <sz val="7"/>
      <color theme="1"/>
      <name val="ＭＳ Ｐ明朝"/>
      <family val="1"/>
    </font>
    <font>
      <sz val="6"/>
      <name val="ＭＳ ゴシック"/>
      <family val="3"/>
    </font>
    <font>
      <sz val="6"/>
      <color theme="1"/>
      <name val="ＭＳ Ｐ明朝"/>
      <family val="1"/>
      <charset val="128"/>
    </font>
    <font>
      <sz val="6"/>
      <color indexed="8"/>
      <name val="ＭＳ Ｐ明朝"/>
      <family val="1"/>
      <charset val="128"/>
    </font>
    <font>
      <sz val="8"/>
      <color theme="1"/>
      <name val="ＭＳ Ｐ明朝"/>
      <family val="1"/>
      <charset val="128"/>
    </font>
    <font>
      <sz val="9"/>
      <color indexed="8"/>
      <name val="ＭＳ Ｐ明朝"/>
      <family val="1"/>
      <charset val="128"/>
    </font>
    <font>
      <sz val="8"/>
      <color indexed="8"/>
      <name val="ＭＳ Ｐ明朝"/>
      <family val="1"/>
      <charset val="128"/>
    </font>
    <font>
      <sz val="7"/>
      <color theme="1"/>
      <name val="ＭＳ Ｐ明朝"/>
      <family val="1"/>
      <charset val="128"/>
    </font>
  </fonts>
  <fills count="2">
    <fill>
      <patternFill patternType="none"/>
    </fill>
    <fill>
      <patternFill patternType="gray125"/>
    </fill>
  </fills>
  <borders count="10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hair">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1" fillId="0" borderId="0">
      <alignment horizontal="center" vertical="center"/>
    </xf>
    <xf numFmtId="38" fontId="10" fillId="0" borderId="0" applyFont="0" applyFill="0" applyBorder="0" applyAlignment="0" applyProtection="0">
      <alignment vertical="center"/>
    </xf>
  </cellStyleXfs>
  <cellXfs count="635">
    <xf numFmtId="0" fontId="0" fillId="0" borderId="0" xfId="0">
      <alignment vertical="center"/>
    </xf>
    <xf numFmtId="0" fontId="3" fillId="0" borderId="0" xfId="0" applyFont="1">
      <alignment vertical="center"/>
    </xf>
    <xf numFmtId="0" fontId="6"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7" xfId="0" applyFont="1" applyBorder="1" applyAlignment="1">
      <alignment vertical="center" shrinkToFi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49" fontId="7" fillId="0" borderId="8" xfId="0" applyNumberFormat="1" applyFont="1" applyBorder="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wrapText="1"/>
    </xf>
    <xf numFmtId="0" fontId="8" fillId="0" borderId="11" xfId="1" applyFont="1" applyBorder="1" applyAlignment="1">
      <alignment vertical="center"/>
    </xf>
    <xf numFmtId="0" fontId="8" fillId="0" borderId="12" xfId="1" applyFont="1" applyBorder="1" applyAlignment="1">
      <alignment horizontal="right" vertical="center"/>
    </xf>
    <xf numFmtId="0" fontId="8" fillId="0" borderId="10" xfId="1" applyFont="1" applyBorder="1" applyAlignment="1">
      <alignment horizontal="right" vertical="center"/>
    </xf>
    <xf numFmtId="0" fontId="8" fillId="0" borderId="13" xfId="1" applyFont="1" applyBorder="1" applyAlignment="1">
      <alignment horizontal="right" vertical="center"/>
    </xf>
    <xf numFmtId="0" fontId="8" fillId="0" borderId="14" xfId="1" applyFont="1" applyBorder="1" applyAlignment="1">
      <alignment horizontal="centerContinuous" vertical="center"/>
    </xf>
    <xf numFmtId="0" fontId="8" fillId="0" borderId="15" xfId="1" applyFont="1" applyBorder="1" applyAlignment="1">
      <alignment horizontal="right"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vertical="center"/>
    </xf>
    <xf numFmtId="0" fontId="8" fillId="0" borderId="16" xfId="1" applyFont="1" applyBorder="1" applyAlignment="1">
      <alignment vertical="center"/>
    </xf>
    <xf numFmtId="0" fontId="8" fillId="0" borderId="19" xfId="1" applyFont="1" applyBorder="1" applyAlignment="1">
      <alignment vertical="center"/>
    </xf>
    <xf numFmtId="0" fontId="3" fillId="0" borderId="16" xfId="1" applyFont="1" applyBorder="1" applyAlignment="1">
      <alignment vertical="center"/>
    </xf>
    <xf numFmtId="0" fontId="8" fillId="0" borderId="20" xfId="1" applyFont="1" applyBorder="1" applyAlignment="1">
      <alignment vertical="center"/>
    </xf>
    <xf numFmtId="0" fontId="8" fillId="0" borderId="21" xfId="1" applyFont="1" applyBorder="1" applyAlignment="1">
      <alignment horizontal="centerContinuous" vertical="center"/>
    </xf>
    <xf numFmtId="0" fontId="8" fillId="0" borderId="23" xfId="1" applyNumberFormat="1" applyFont="1" applyBorder="1" applyAlignment="1">
      <alignment horizontal="center" vertical="center"/>
    </xf>
    <xf numFmtId="0" fontId="9" fillId="0" borderId="24" xfId="1" applyFont="1" applyBorder="1" applyAlignment="1">
      <alignment horizontal="right" vertical="center" wrapText="1"/>
    </xf>
    <xf numFmtId="179" fontId="8" fillId="0" borderId="25" xfId="1" applyNumberFormat="1" applyFont="1" applyFill="1" applyBorder="1" applyAlignment="1">
      <alignment horizontal="right" vertical="center"/>
    </xf>
    <xf numFmtId="179" fontId="8" fillId="0" borderId="0" xfId="1" applyNumberFormat="1" applyFont="1" applyFill="1" applyBorder="1" applyAlignment="1">
      <alignment horizontal="right" vertical="center"/>
    </xf>
    <xf numFmtId="179" fontId="8" fillId="0" borderId="26" xfId="1" applyNumberFormat="1" applyFont="1" applyFill="1" applyBorder="1" applyAlignment="1">
      <alignment horizontal="right" vertical="center"/>
    </xf>
    <xf numFmtId="179" fontId="8" fillId="0" borderId="27" xfId="1" applyNumberFormat="1" applyFont="1" applyBorder="1" applyAlignment="1">
      <alignment horizontal="right" vertical="center"/>
    </xf>
    <xf numFmtId="0" fontId="8" fillId="0" borderId="2" xfId="1" applyNumberFormat="1" applyFont="1" applyBorder="1" applyAlignment="1">
      <alignment horizontal="center" vertical="center" wrapText="1"/>
    </xf>
    <xf numFmtId="0" fontId="8" fillId="0" borderId="1" xfId="1" applyNumberFormat="1" applyFont="1" applyBorder="1" applyAlignment="1">
      <alignment horizontal="center" vertical="center"/>
    </xf>
    <xf numFmtId="0" fontId="9" fillId="0" borderId="3" xfId="1" applyFont="1" applyBorder="1" applyAlignment="1">
      <alignment horizontal="right" vertical="center" wrapText="1"/>
    </xf>
    <xf numFmtId="179" fontId="8" fillId="0" borderId="0" xfId="0" applyNumberFormat="1" applyFont="1">
      <alignment vertical="center"/>
    </xf>
    <xf numFmtId="0" fontId="8" fillId="0" borderId="1" xfId="1" applyNumberFormat="1" applyFont="1" applyBorder="1" applyAlignment="1">
      <alignment horizontal="center" vertical="center" wrapText="1"/>
    </xf>
    <xf numFmtId="38" fontId="11" fillId="0" borderId="29" xfId="2" applyFont="1" applyBorder="1" applyAlignment="1">
      <alignment horizontal="right" vertical="center"/>
    </xf>
    <xf numFmtId="38" fontId="11" fillId="0" borderId="0" xfId="2" applyFont="1" applyAlignment="1">
      <alignment horizontal="right" vertical="center"/>
    </xf>
    <xf numFmtId="38" fontId="11" fillId="0" borderId="0" xfId="2" applyFont="1" applyBorder="1" applyAlignment="1">
      <alignment horizontal="right" vertical="center"/>
    </xf>
    <xf numFmtId="38" fontId="11" fillId="0" borderId="26" xfId="2" applyFont="1" applyBorder="1" applyAlignment="1">
      <alignment horizontal="right" vertical="center"/>
    </xf>
    <xf numFmtId="0" fontId="8" fillId="0" borderId="23" xfId="1" applyNumberFormat="1" applyFont="1" applyBorder="1" applyAlignment="1">
      <alignment horizontal="center" vertical="center" wrapText="1"/>
    </xf>
    <xf numFmtId="179" fontId="8" fillId="0" borderId="29" xfId="1" applyNumberFormat="1" applyFont="1" applyFill="1" applyBorder="1" applyAlignment="1">
      <alignment horizontal="right" vertical="center"/>
    </xf>
    <xf numFmtId="38" fontId="8" fillId="0" borderId="0" xfId="2" applyFont="1">
      <alignment vertical="center"/>
    </xf>
    <xf numFmtId="0" fontId="8" fillId="0" borderId="22" xfId="1" applyNumberFormat="1" applyFont="1" applyBorder="1" applyAlignment="1">
      <alignment horizontal="centerContinuous" vertical="center"/>
    </xf>
    <xf numFmtId="0" fontId="8" fillId="0" borderId="28" xfId="1" applyNumberFormat="1" applyFont="1" applyBorder="1" applyAlignment="1">
      <alignment horizontal="centerContinuous" vertical="center"/>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Fill="1" applyBorder="1" applyAlignment="1">
      <alignment horizontal="centerContinuous" vertical="center"/>
    </xf>
    <xf numFmtId="0" fontId="8" fillId="0" borderId="39" xfId="0" applyFont="1" applyFill="1" applyBorder="1" applyAlignment="1">
      <alignment horizontal="center" vertical="center" wrapText="1"/>
    </xf>
    <xf numFmtId="0" fontId="9" fillId="0" borderId="40" xfId="1" applyFont="1" applyBorder="1" applyAlignment="1">
      <alignment horizontal="right" vertical="center" wrapText="1"/>
    </xf>
    <xf numFmtId="179" fontId="8" fillId="0" borderId="41" xfId="0" applyNumberFormat="1" applyFont="1" applyFill="1" applyBorder="1" applyAlignment="1">
      <alignment vertical="center"/>
    </xf>
    <xf numFmtId="179" fontId="8" fillId="0" borderId="36" xfId="0" applyNumberFormat="1" applyFont="1" applyFill="1" applyBorder="1" applyAlignment="1">
      <alignment vertical="center"/>
    </xf>
    <xf numFmtId="179" fontId="8" fillId="0" borderId="37" xfId="0" applyNumberFormat="1" applyFont="1" applyFill="1" applyBorder="1" applyAlignment="1">
      <alignment vertical="center"/>
    </xf>
    <xf numFmtId="179" fontId="8" fillId="0" borderId="42" xfId="0" applyNumberFormat="1" applyFont="1" applyFill="1" applyBorder="1" applyAlignment="1">
      <alignment vertical="center"/>
    </xf>
    <xf numFmtId="0" fontId="8" fillId="0" borderId="0" xfId="0" applyFont="1" applyBorder="1">
      <alignment vertical="center"/>
    </xf>
    <xf numFmtId="0" fontId="8" fillId="0" borderId="43" xfId="1" applyFont="1" applyBorder="1" applyAlignment="1">
      <alignment horizontal="right" vertical="center"/>
    </xf>
    <xf numFmtId="0" fontId="8" fillId="0" borderId="44" xfId="1" applyNumberFormat="1" applyFont="1" applyBorder="1" applyAlignment="1">
      <alignment horizontal="left" vertical="center"/>
    </xf>
    <xf numFmtId="0" fontId="8" fillId="0" borderId="2" xfId="1" applyFont="1" applyBorder="1" applyAlignment="1">
      <alignment horizontal="left" vertical="center" wrapText="1"/>
    </xf>
    <xf numFmtId="0" fontId="12" fillId="0" borderId="24" xfId="1" applyFont="1" applyBorder="1" applyAlignment="1">
      <alignment horizontal="right" vertical="center" wrapText="1"/>
    </xf>
    <xf numFmtId="179" fontId="8" fillId="0" borderId="45" xfId="1" applyNumberFormat="1" applyFont="1" applyBorder="1" applyAlignment="1">
      <alignment horizontal="right" vertical="center"/>
    </xf>
    <xf numFmtId="179" fontId="8" fillId="0" borderId="23" xfId="1" applyNumberFormat="1" applyFont="1" applyBorder="1" applyAlignment="1">
      <alignment horizontal="right" vertical="center"/>
    </xf>
    <xf numFmtId="179" fontId="8" fillId="0" borderId="46" xfId="1" applyNumberFormat="1" applyFont="1" applyBorder="1" applyAlignment="1">
      <alignment horizontal="right" vertical="center"/>
    </xf>
    <xf numFmtId="179" fontId="8" fillId="0" borderId="47" xfId="1" applyNumberFormat="1" applyFont="1" applyBorder="1" applyAlignment="1">
      <alignment horizontal="right" vertical="center"/>
    </xf>
    <xf numFmtId="179" fontId="8" fillId="0" borderId="24" xfId="1" applyNumberFormat="1" applyFont="1" applyBorder="1" applyAlignment="1">
      <alignment horizontal="right" vertical="center"/>
    </xf>
    <xf numFmtId="179" fontId="8" fillId="0" borderId="48" xfId="1" applyNumberFormat="1" applyFont="1" applyBorder="1" applyAlignment="1">
      <alignment horizontal="right" vertical="center"/>
    </xf>
    <xf numFmtId="0" fontId="8" fillId="0" borderId="30" xfId="1" quotePrefix="1" applyNumberFormat="1" applyFont="1" applyBorder="1" applyAlignment="1">
      <alignment horizontal="center" vertical="center"/>
    </xf>
    <xf numFmtId="0" fontId="12" fillId="0" borderId="3" xfId="1" applyNumberFormat="1" applyFont="1" applyBorder="1" applyAlignment="1">
      <alignment horizontal="right" vertical="center" wrapText="1"/>
    </xf>
    <xf numFmtId="177" fontId="8" fillId="0" borderId="25" xfId="1" applyNumberFormat="1" applyFont="1" applyBorder="1" applyAlignment="1">
      <alignment horizontal="right" vertical="center"/>
    </xf>
    <xf numFmtId="177" fontId="8" fillId="0" borderId="0" xfId="1" applyNumberFormat="1" applyFont="1" applyBorder="1" applyAlignment="1">
      <alignment horizontal="right" vertical="center"/>
    </xf>
    <xf numFmtId="177" fontId="8" fillId="0" borderId="29" xfId="1" applyNumberFormat="1" applyFont="1" applyBorder="1" applyAlignment="1">
      <alignment horizontal="right" vertical="center"/>
    </xf>
    <xf numFmtId="177" fontId="8" fillId="0" borderId="26" xfId="1" applyNumberFormat="1" applyFont="1" applyBorder="1" applyAlignment="1">
      <alignment horizontal="right" vertical="center"/>
    </xf>
    <xf numFmtId="177" fontId="8" fillId="0" borderId="49" xfId="1" applyNumberFormat="1" applyFont="1" applyBorder="1" applyAlignment="1">
      <alignment horizontal="right" vertical="center"/>
    </xf>
    <xf numFmtId="177" fontId="8" fillId="0" borderId="50" xfId="1" applyNumberFormat="1" applyFont="1" applyBorder="1" applyAlignment="1">
      <alignment horizontal="right" vertical="center"/>
    </xf>
    <xf numFmtId="179" fontId="8" fillId="0" borderId="49" xfId="1" applyNumberFormat="1" applyFont="1" applyBorder="1" applyAlignment="1">
      <alignment horizontal="right" vertical="center"/>
    </xf>
    <xf numFmtId="178" fontId="8" fillId="0" borderId="0" xfId="0" applyNumberFormat="1" applyFont="1">
      <alignment vertical="center"/>
    </xf>
    <xf numFmtId="177" fontId="8" fillId="0" borderId="27" xfId="1" applyNumberFormat="1" applyFont="1" applyBorder="1" applyAlignment="1">
      <alignment horizontal="right" vertical="center"/>
    </xf>
    <xf numFmtId="0" fontId="8" fillId="0" borderId="23" xfId="1" applyFont="1" applyBorder="1" applyAlignment="1">
      <alignment horizontal="left" vertical="center" wrapText="1"/>
    </xf>
    <xf numFmtId="0" fontId="8" fillId="0" borderId="1" xfId="1" applyNumberFormat="1" applyFont="1" applyBorder="1" applyAlignment="1">
      <alignment horizontal="left" vertical="center" wrapText="1"/>
    </xf>
    <xf numFmtId="177" fontId="8" fillId="0" borderId="41" xfId="1" applyNumberFormat="1" applyFont="1" applyBorder="1" applyAlignment="1">
      <alignment horizontal="right" vertical="center"/>
    </xf>
    <xf numFmtId="177" fontId="8" fillId="0" borderId="36" xfId="1" applyNumberFormat="1" applyFont="1" applyBorder="1" applyAlignment="1">
      <alignment horizontal="right" vertical="center"/>
    </xf>
    <xf numFmtId="177" fontId="8" fillId="0" borderId="51" xfId="1" applyNumberFormat="1" applyFont="1" applyBorder="1" applyAlignment="1">
      <alignment horizontal="right" vertical="center"/>
    </xf>
    <xf numFmtId="177" fontId="8" fillId="0" borderId="37" xfId="1" applyNumberFormat="1" applyFont="1" applyBorder="1" applyAlignment="1">
      <alignment horizontal="right" vertical="center"/>
    </xf>
    <xf numFmtId="177" fontId="8" fillId="0" borderId="42" xfId="1" applyNumberFormat="1" applyFont="1" applyBorder="1" applyAlignment="1">
      <alignment horizontal="right" vertical="center"/>
    </xf>
    <xf numFmtId="0" fontId="8" fillId="0" borderId="0" xfId="1" applyFont="1" applyBorder="1" applyAlignment="1">
      <alignment horizontal="center" vertical="center"/>
    </xf>
    <xf numFmtId="0" fontId="8" fillId="0" borderId="52" xfId="1" applyFont="1" applyBorder="1" applyAlignment="1">
      <alignment horizontal="center" vertical="center"/>
    </xf>
    <xf numFmtId="0" fontId="8" fillId="0" borderId="52" xfId="1" applyFont="1" applyBorder="1" applyAlignment="1">
      <alignment horizontal="center" vertical="center" wrapText="1"/>
    </xf>
    <xf numFmtId="0" fontId="8" fillId="0" borderId="52" xfId="1" applyFont="1" applyBorder="1" applyAlignment="1">
      <alignment vertical="center"/>
    </xf>
    <xf numFmtId="0" fontId="8" fillId="0" borderId="52" xfId="1" applyFont="1" applyBorder="1" applyAlignment="1">
      <alignment horizontal="right" vertical="center"/>
    </xf>
    <xf numFmtId="0" fontId="8" fillId="0" borderId="53" xfId="1" applyFont="1" applyBorder="1" applyAlignment="1">
      <alignment vertical="center"/>
    </xf>
    <xf numFmtId="0" fontId="8" fillId="0" borderId="54" xfId="1" applyFont="1" applyBorder="1" applyAlignment="1">
      <alignment vertical="center"/>
    </xf>
    <xf numFmtId="0" fontId="8" fillId="0" borderId="52" xfId="1" applyFont="1" applyBorder="1" applyAlignment="1">
      <alignment horizontal="centerContinuous" vertical="center"/>
    </xf>
    <xf numFmtId="0" fontId="8" fillId="0" borderId="0" xfId="0" applyFont="1" applyAlignment="1">
      <alignment horizontal="right" vertical="center"/>
    </xf>
    <xf numFmtId="38" fontId="8" fillId="0" borderId="55" xfId="2" applyFont="1" applyBorder="1">
      <alignment vertical="center"/>
    </xf>
    <xf numFmtId="38" fontId="8" fillId="0" borderId="52" xfId="2" applyFont="1" applyBorder="1" applyAlignment="1">
      <alignment horizontal="center" vertical="center"/>
    </xf>
    <xf numFmtId="38" fontId="8" fillId="0" borderId="40" xfId="2" applyFont="1" applyBorder="1" applyAlignment="1">
      <alignment horizontal="right" vertical="center"/>
    </xf>
    <xf numFmtId="38" fontId="8" fillId="0" borderId="41" xfId="2" applyFont="1" applyBorder="1">
      <alignment vertical="center"/>
    </xf>
    <xf numFmtId="38" fontId="8" fillId="0" borderId="36" xfId="2" applyFont="1" applyBorder="1">
      <alignment vertical="center"/>
    </xf>
    <xf numFmtId="38" fontId="8" fillId="0" borderId="51" xfId="2" applyFont="1" applyBorder="1">
      <alignment vertical="center"/>
    </xf>
    <xf numFmtId="38" fontId="8" fillId="0" borderId="37" xfId="2" applyFont="1" applyBorder="1">
      <alignment vertical="center"/>
    </xf>
    <xf numFmtId="38" fontId="8" fillId="0" borderId="56" xfId="2" applyFont="1" applyBorder="1">
      <alignment vertical="center"/>
    </xf>
    <xf numFmtId="38" fontId="13" fillId="0" borderId="42" xfId="2" applyFont="1" applyFill="1" applyBorder="1" applyAlignment="1">
      <alignment vertical="center"/>
    </xf>
    <xf numFmtId="179" fontId="8" fillId="0" borderId="0" xfId="0" applyNumberFormat="1" applyFont="1" applyBorder="1">
      <alignment vertical="center"/>
    </xf>
    <xf numFmtId="38" fontId="8" fillId="0" borderId="0" xfId="0" applyNumberFormat="1" applyFont="1" applyBorder="1">
      <alignment vertical="center"/>
    </xf>
    <xf numFmtId="0" fontId="8" fillId="0" borderId="10" xfId="1" applyFont="1" applyBorder="1" applyAlignment="1">
      <alignment horizontal="center" vertical="center"/>
    </xf>
    <xf numFmtId="0" fontId="8" fillId="0" borderId="10" xfId="1" applyFont="1" applyBorder="1" applyAlignment="1">
      <alignment vertical="center"/>
    </xf>
    <xf numFmtId="0" fontId="8" fillId="0" borderId="16" xfId="1" applyFont="1" applyBorder="1" applyAlignment="1">
      <alignment horizontal="right" vertical="center"/>
    </xf>
    <xf numFmtId="38" fontId="8" fillId="0" borderId="57" xfId="2" applyFont="1" applyBorder="1" applyAlignment="1">
      <alignment horizontal="left" vertical="center"/>
    </xf>
    <xf numFmtId="38" fontId="8" fillId="0" borderId="2" xfId="2" applyFont="1" applyBorder="1" applyAlignment="1">
      <alignment horizontal="center" vertical="center" wrapText="1"/>
    </xf>
    <xf numFmtId="38" fontId="9" fillId="0" borderId="3" xfId="2" applyFont="1" applyBorder="1" applyAlignment="1">
      <alignment horizontal="right" vertical="center" wrapText="1"/>
    </xf>
    <xf numFmtId="178" fontId="8" fillId="0" borderId="45" xfId="2" applyNumberFormat="1" applyFont="1" applyBorder="1" applyAlignment="1">
      <alignment horizontal="right" vertical="center"/>
    </xf>
    <xf numFmtId="178" fontId="8" fillId="0" borderId="23" xfId="2" applyNumberFormat="1" applyFont="1" applyBorder="1" applyAlignment="1">
      <alignment horizontal="right" vertical="center"/>
    </xf>
    <xf numFmtId="178" fontId="8" fillId="0" borderId="0" xfId="2" applyNumberFormat="1" applyFont="1" applyBorder="1" applyAlignment="1">
      <alignment horizontal="right" vertical="center"/>
    </xf>
    <xf numFmtId="178" fontId="8" fillId="0" borderId="26" xfId="2" applyNumberFormat="1" applyFont="1" applyBorder="1">
      <alignment vertical="center"/>
    </xf>
    <xf numFmtId="178" fontId="8" fillId="0" borderId="0" xfId="2" applyNumberFormat="1" applyFont="1" applyBorder="1">
      <alignment vertical="center"/>
    </xf>
    <xf numFmtId="178" fontId="8" fillId="0" borderId="27" xfId="2" applyNumberFormat="1" applyFont="1" applyBorder="1" applyAlignment="1">
      <alignment vertical="center" shrinkToFit="1"/>
    </xf>
    <xf numFmtId="0" fontId="8" fillId="0" borderId="57" xfId="1" quotePrefix="1" applyNumberFormat="1" applyFont="1" applyBorder="1" applyAlignment="1">
      <alignment horizontal="center" vertical="center"/>
    </xf>
    <xf numFmtId="178" fontId="8" fillId="0" borderId="25" xfId="2" applyNumberFormat="1" applyFont="1" applyBorder="1" applyAlignment="1">
      <alignment horizontal="right" vertical="center"/>
    </xf>
    <xf numFmtId="178" fontId="8" fillId="0" borderId="29" xfId="2" applyNumberFormat="1" applyFont="1" applyBorder="1" applyAlignment="1">
      <alignment horizontal="right" vertical="center"/>
    </xf>
    <xf numFmtId="178" fontId="8" fillId="0" borderId="27" xfId="2" applyNumberFormat="1" applyFont="1" applyBorder="1">
      <alignment vertical="center"/>
    </xf>
    <xf numFmtId="0" fontId="8" fillId="0" borderId="57" xfId="1" applyNumberFormat="1" applyFont="1" applyBorder="1" applyAlignment="1">
      <alignment horizontal="left" vertical="center"/>
    </xf>
    <xf numFmtId="0" fontId="8" fillId="0" borderId="45" xfId="1" applyFont="1" applyBorder="1" applyAlignment="1">
      <alignment horizontal="center" vertical="center" wrapText="1"/>
    </xf>
    <xf numFmtId="0" fontId="8" fillId="0" borderId="31" xfId="1" applyFont="1" applyBorder="1" applyAlignment="1">
      <alignment horizontal="center" vertical="center"/>
    </xf>
    <xf numFmtId="178" fontId="8" fillId="0" borderId="0" xfId="2" applyNumberFormat="1" applyFont="1" applyFill="1" applyBorder="1" applyAlignment="1">
      <alignment vertical="center"/>
    </xf>
    <xf numFmtId="0" fontId="8" fillId="0" borderId="15" xfId="1" applyNumberFormat="1" applyFont="1" applyBorder="1" applyAlignment="1">
      <alignment horizontal="left" vertical="center"/>
    </xf>
    <xf numFmtId="0" fontId="3" fillId="0" borderId="2" xfId="1" applyFont="1" applyFill="1" applyBorder="1" applyAlignment="1">
      <alignment horizontal="center" vertical="center" wrapText="1"/>
    </xf>
    <xf numFmtId="0" fontId="9" fillId="0" borderId="17" xfId="1" applyFont="1" applyBorder="1" applyAlignment="1">
      <alignment horizontal="right" vertical="center" wrapText="1"/>
    </xf>
    <xf numFmtId="178" fontId="8" fillId="0" borderId="41" xfId="2" applyNumberFormat="1" applyFont="1" applyBorder="1" applyAlignment="1">
      <alignment horizontal="right" vertical="center"/>
    </xf>
    <xf numFmtId="178" fontId="8" fillId="0" borderId="36" xfId="2" applyNumberFormat="1" applyFont="1" applyBorder="1" applyAlignment="1">
      <alignment horizontal="right" vertical="center"/>
    </xf>
    <xf numFmtId="178" fontId="8" fillId="0" borderId="36" xfId="2" applyNumberFormat="1" applyFont="1" applyBorder="1">
      <alignment vertical="center"/>
    </xf>
    <xf numFmtId="178" fontId="8" fillId="0" borderId="37" xfId="2" applyNumberFormat="1" applyFont="1" applyBorder="1">
      <alignment vertical="center"/>
    </xf>
    <xf numFmtId="178" fontId="8" fillId="0" borderId="51" xfId="2" applyNumberFormat="1" applyFont="1" applyBorder="1">
      <alignment vertical="center"/>
    </xf>
    <xf numFmtId="178" fontId="8" fillId="0" borderId="42" xfId="2" applyNumberFormat="1" applyFont="1" applyBorder="1">
      <alignment vertical="center"/>
    </xf>
    <xf numFmtId="178" fontId="8" fillId="0" borderId="48" xfId="2" applyNumberFormat="1" applyFont="1" applyBorder="1">
      <alignment vertical="center"/>
    </xf>
    <xf numFmtId="0" fontId="8" fillId="0" borderId="44" xfId="1" quotePrefix="1" applyNumberFormat="1" applyFont="1" applyBorder="1" applyAlignment="1">
      <alignment horizontal="center" vertical="center"/>
    </xf>
    <xf numFmtId="0" fontId="8" fillId="0" borderId="30" xfId="1" applyNumberFormat="1" applyFont="1" applyBorder="1" applyAlignment="1">
      <alignment horizontal="left" vertical="center"/>
    </xf>
    <xf numFmtId="0" fontId="8" fillId="0" borderId="38" xfId="1" quotePrefix="1" applyNumberFormat="1" applyFont="1" applyBorder="1" applyAlignment="1">
      <alignment horizontal="centerContinuous" vertical="center"/>
    </xf>
    <xf numFmtId="178" fontId="8" fillId="0" borderId="26" xfId="2" applyNumberFormat="1" applyFont="1" applyBorder="1" applyAlignment="1">
      <alignment horizontal="right" vertical="center"/>
    </xf>
    <xf numFmtId="0" fontId="9" fillId="0" borderId="1" xfId="1" applyFont="1" applyBorder="1" applyAlignment="1">
      <alignment horizontal="left" vertical="center" wrapText="1"/>
    </xf>
    <xf numFmtId="178" fontId="8" fillId="0" borderId="47" xfId="2" applyNumberFormat="1" applyFont="1" applyBorder="1" applyAlignment="1">
      <alignment horizontal="right" vertical="center"/>
    </xf>
    <xf numFmtId="178" fontId="8" fillId="0" borderId="48" xfId="2" applyNumberFormat="1" applyFont="1" applyBorder="1" applyAlignment="1">
      <alignment horizontal="right" vertical="center"/>
    </xf>
    <xf numFmtId="0" fontId="8" fillId="0" borderId="28" xfId="1" quotePrefix="1" applyNumberFormat="1" applyFont="1" applyBorder="1" applyAlignment="1">
      <alignment horizontal="centerContinuous" vertical="center"/>
    </xf>
    <xf numFmtId="178" fontId="8" fillId="0" borderId="27" xfId="2" applyNumberFormat="1" applyFont="1" applyBorder="1" applyAlignment="1">
      <alignment horizontal="right" vertical="center"/>
    </xf>
    <xf numFmtId="0" fontId="8" fillId="0" borderId="30" xfId="0" applyFont="1" applyBorder="1" applyAlignment="1">
      <alignment horizontal="centerContinuous" vertical="center"/>
    </xf>
    <xf numFmtId="178" fontId="8" fillId="0" borderId="25" xfId="2" applyNumberFormat="1" applyFont="1" applyBorder="1">
      <alignment vertical="center"/>
    </xf>
    <xf numFmtId="178" fontId="8" fillId="0" borderId="49" xfId="2" applyNumberFormat="1" applyFont="1" applyBorder="1">
      <alignment vertical="center"/>
    </xf>
    <xf numFmtId="0" fontId="8" fillId="0" borderId="10" xfId="1" applyFont="1" applyBorder="1" applyAlignment="1">
      <alignment horizontal="centerContinuous" vertical="center"/>
    </xf>
    <xf numFmtId="0" fontId="8" fillId="0" borderId="11" xfId="1" applyFont="1" applyBorder="1" applyAlignment="1">
      <alignment horizontal="centerContinuous" vertical="center"/>
    </xf>
    <xf numFmtId="0" fontId="8" fillId="0" borderId="58" xfId="0" applyFont="1" applyBorder="1" applyAlignment="1">
      <alignment horizontal="left" vertical="center"/>
    </xf>
    <xf numFmtId="0" fontId="8" fillId="0" borderId="0" xfId="0" applyFont="1" applyBorder="1" applyAlignment="1">
      <alignment horizontal="center" vertical="center" textRotation="255"/>
    </xf>
    <xf numFmtId="0" fontId="8" fillId="0" borderId="59" xfId="1" applyFont="1" applyBorder="1" applyAlignment="1">
      <alignment horizontal="center" vertical="center"/>
    </xf>
    <xf numFmtId="0" fontId="8" fillId="0" borderId="0" xfId="1" applyFont="1" applyBorder="1" applyAlignment="1">
      <alignment horizontal="center" vertical="center" wrapText="1"/>
    </xf>
    <xf numFmtId="0" fontId="8" fillId="0" borderId="0" xfId="1" applyFont="1" applyBorder="1" applyAlignment="1">
      <alignment horizontal="centerContinuous" vertical="center" wrapText="1"/>
    </xf>
    <xf numFmtId="0" fontId="8" fillId="0" borderId="6" xfId="1" applyFont="1" applyBorder="1" applyAlignment="1">
      <alignment horizontal="left" vertical="center"/>
    </xf>
    <xf numFmtId="0" fontId="8" fillId="0" borderId="49" xfId="1" applyFont="1" applyBorder="1" applyAlignment="1">
      <alignment horizontal="centerContinuous" vertical="center" wrapText="1"/>
    </xf>
    <xf numFmtId="0" fontId="8" fillId="0" borderId="27" xfId="0" applyFont="1" applyBorder="1" applyAlignment="1">
      <alignment horizontal="centerContinuous" vertical="center"/>
    </xf>
    <xf numFmtId="0" fontId="8" fillId="0" borderId="5" xfId="0" applyFont="1" applyBorder="1" applyAlignment="1">
      <alignment horizontal="left" vertical="center"/>
    </xf>
    <xf numFmtId="0" fontId="8" fillId="0" borderId="15" xfId="1" applyFont="1" applyBorder="1" applyAlignment="1">
      <alignment horizontal="center" vertical="center"/>
    </xf>
    <xf numFmtId="0" fontId="8" fillId="0" borderId="49" xfId="0" applyFont="1" applyBorder="1" applyAlignment="1">
      <alignment horizontal="left" vertical="center"/>
    </xf>
    <xf numFmtId="0" fontId="8" fillId="0" borderId="0" xfId="0" applyFont="1" applyBorder="1" applyAlignment="1">
      <alignment horizontal="left" vertical="center"/>
    </xf>
    <xf numFmtId="0" fontId="8" fillId="0" borderId="2" xfId="1" applyFont="1" applyBorder="1" applyAlignment="1">
      <alignment horizontal="center" vertical="center"/>
    </xf>
    <xf numFmtId="0" fontId="8" fillId="0" borderId="60"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61" xfId="1" applyFont="1" applyBorder="1" applyAlignment="1">
      <alignment horizontal="center" vertical="center"/>
    </xf>
    <xf numFmtId="0" fontId="8" fillId="0" borderId="18" xfId="1" applyFont="1" applyBorder="1" applyAlignment="1">
      <alignment horizontal="center" vertical="center" wrapText="1"/>
    </xf>
    <xf numFmtId="178" fontId="8" fillId="0" borderId="29" xfId="0" applyNumberFormat="1" applyFont="1" applyBorder="1">
      <alignment vertical="center"/>
    </xf>
    <xf numFmtId="0" fontId="8" fillId="0" borderId="50" xfId="0" applyFont="1" applyBorder="1" applyAlignment="1">
      <alignment horizontal="right" vertical="center"/>
    </xf>
    <xf numFmtId="0" fontId="8" fillId="0" borderId="30" xfId="0" applyFont="1" applyBorder="1" applyAlignment="1">
      <alignment horizontal="center" vertical="center"/>
    </xf>
    <xf numFmtId="0" fontId="8" fillId="0" borderId="30" xfId="0" applyFont="1" applyBorder="1">
      <alignment vertical="center"/>
    </xf>
    <xf numFmtId="0" fontId="8" fillId="0" borderId="49" xfId="0" applyFont="1" applyBorder="1" applyAlignment="1">
      <alignment horizontal="center" vertical="center"/>
    </xf>
    <xf numFmtId="180" fontId="8" fillId="0" borderId="32" xfId="1" applyNumberFormat="1" applyFont="1" applyBorder="1" applyAlignment="1">
      <alignment horizontal="center" vertical="center"/>
    </xf>
    <xf numFmtId="180" fontId="8" fillId="0" borderId="34" xfId="1" applyNumberFormat="1" applyFont="1" applyBorder="1" applyAlignment="1">
      <alignment horizontal="center" vertical="center"/>
    </xf>
    <xf numFmtId="180" fontId="8" fillId="0" borderId="33" xfId="1" applyNumberFormat="1" applyFont="1" applyBorder="1" applyAlignment="1">
      <alignment horizontal="center" vertical="center"/>
    </xf>
    <xf numFmtId="180" fontId="8" fillId="0" borderId="62" xfId="1" applyNumberFormat="1" applyFont="1" applyBorder="1" applyAlignment="1">
      <alignment horizontal="center" vertical="center"/>
    </xf>
    <xf numFmtId="0" fontId="3" fillId="0" borderId="19" xfId="1" applyFont="1" applyBorder="1" applyAlignment="1">
      <alignment vertical="center"/>
    </xf>
    <xf numFmtId="0" fontId="8" fillId="0" borderId="65" xfId="1" applyFont="1" applyBorder="1" applyAlignment="1">
      <alignment horizontal="center" vertical="center"/>
    </xf>
    <xf numFmtId="0" fontId="8" fillId="0" borderId="33" xfId="1" applyFont="1" applyBorder="1" applyAlignment="1">
      <alignment horizontal="center" vertical="center"/>
    </xf>
    <xf numFmtId="0" fontId="9" fillId="0" borderId="7" xfId="0" applyFont="1" applyBorder="1" applyAlignment="1">
      <alignment horizontal="center" vertical="center" wrapText="1"/>
    </xf>
    <xf numFmtId="0" fontId="8" fillId="0" borderId="16" xfId="1" applyFont="1" applyBorder="1" applyAlignment="1">
      <alignment horizontal="center" vertical="center" wrapText="1"/>
    </xf>
    <xf numFmtId="178" fontId="8" fillId="0" borderId="26" xfId="2" applyNumberFormat="1" applyFont="1" applyBorder="1" applyAlignment="1">
      <alignment vertical="center"/>
    </xf>
    <xf numFmtId="178" fontId="8" fillId="0" borderId="41" xfId="2" applyNumberFormat="1" applyFont="1" applyBorder="1">
      <alignment vertical="center"/>
    </xf>
    <xf numFmtId="38" fontId="8" fillId="0" borderId="12" xfId="2" applyFont="1" applyBorder="1" applyAlignment="1">
      <alignment horizontal="center" vertical="center"/>
    </xf>
    <xf numFmtId="38" fontId="8" fillId="0" borderId="10" xfId="2" applyFont="1" applyBorder="1" applyAlignment="1">
      <alignment horizontal="left" vertical="center"/>
    </xf>
    <xf numFmtId="38" fontId="8" fillId="0" borderId="11" xfId="2" applyFont="1" applyBorder="1" applyAlignment="1">
      <alignment horizontal="left" vertical="center"/>
    </xf>
    <xf numFmtId="38" fontId="8" fillId="0" borderId="12" xfId="2" applyFont="1" applyBorder="1" applyAlignment="1">
      <alignment horizontal="centerContinuous" vertical="center"/>
    </xf>
    <xf numFmtId="38" fontId="8" fillId="0" borderId="67" xfId="2" applyFont="1" applyBorder="1">
      <alignment vertical="center"/>
    </xf>
    <xf numFmtId="38" fontId="8" fillId="0" borderId="68" xfId="2" applyFont="1" applyBorder="1">
      <alignment vertical="center"/>
    </xf>
    <xf numFmtId="38" fontId="8" fillId="0" borderId="0" xfId="2" applyFont="1" applyBorder="1" applyAlignment="1">
      <alignment horizontal="centerContinuous" vertical="center"/>
    </xf>
    <xf numFmtId="38" fontId="8" fillId="0" borderId="18" xfId="2" applyFont="1" applyBorder="1" applyAlignment="1">
      <alignment horizontal="center" vertical="center"/>
    </xf>
    <xf numFmtId="38" fontId="8" fillId="0" borderId="16" xfId="2" applyFont="1" applyBorder="1" applyAlignment="1">
      <alignment horizontal="left" vertical="center"/>
    </xf>
    <xf numFmtId="38" fontId="3" fillId="0" borderId="17" xfId="2" applyFont="1" applyBorder="1" applyAlignment="1">
      <alignment horizontal="left" vertical="center"/>
    </xf>
    <xf numFmtId="38" fontId="8" fillId="0" borderId="18" xfId="2" applyFont="1" applyBorder="1" applyAlignment="1">
      <alignment horizontal="centerContinuous" vertical="center"/>
    </xf>
    <xf numFmtId="38" fontId="8" fillId="0" borderId="17" xfId="2" applyFont="1" applyBorder="1" applyAlignment="1">
      <alignment horizontal="left" vertical="center"/>
    </xf>
    <xf numFmtId="38" fontId="8" fillId="0" borderId="70" xfId="2" applyFont="1" applyBorder="1">
      <alignment vertical="center"/>
    </xf>
    <xf numFmtId="38" fontId="8" fillId="0" borderId="71" xfId="2" applyFont="1" applyBorder="1">
      <alignment vertical="center"/>
    </xf>
    <xf numFmtId="38" fontId="8" fillId="0" borderId="0" xfId="2" applyFont="1" applyBorder="1" applyAlignment="1">
      <alignment horizontal="left" vertical="center"/>
    </xf>
    <xf numFmtId="38" fontId="8" fillId="0" borderId="57" xfId="2" applyFont="1" applyBorder="1" applyAlignment="1">
      <alignment vertical="center" wrapText="1"/>
    </xf>
    <xf numFmtId="38" fontId="12" fillId="0" borderId="3" xfId="2" applyFont="1" applyBorder="1" applyAlignment="1">
      <alignment horizontal="right" vertical="center" wrapText="1"/>
    </xf>
    <xf numFmtId="38" fontId="8" fillId="0" borderId="72" xfId="2" applyFont="1" applyBorder="1" applyAlignment="1">
      <alignment horizontal="center" vertical="center"/>
    </xf>
    <xf numFmtId="38" fontId="8" fillId="0" borderId="4" xfId="2" applyFont="1" applyBorder="1" applyAlignment="1">
      <alignment horizontal="distributed" vertical="center" indent="1"/>
    </xf>
    <xf numFmtId="38" fontId="8" fillId="0" borderId="4" xfId="2" applyFont="1" applyBorder="1" applyAlignment="1">
      <alignment horizontal="center" vertical="center"/>
    </xf>
    <xf numFmtId="38" fontId="8" fillId="0" borderId="73" xfId="2" applyFont="1" applyBorder="1" applyAlignment="1">
      <alignment horizontal="center" vertical="center"/>
    </xf>
    <xf numFmtId="38" fontId="8" fillId="0" borderId="74" xfId="2" applyFont="1" applyBorder="1" applyAlignment="1">
      <alignment horizontal="distributed" vertical="center" indent="1"/>
    </xf>
    <xf numFmtId="38" fontId="8" fillId="0" borderId="0" xfId="2" applyFont="1" applyBorder="1" applyAlignment="1">
      <alignment horizontal="center" vertical="center"/>
    </xf>
    <xf numFmtId="38" fontId="8" fillId="0" borderId="45" xfId="2" applyFont="1" applyBorder="1" applyAlignment="1">
      <alignment horizontal="center" vertical="center"/>
    </xf>
    <xf numFmtId="38" fontId="8" fillId="0" borderId="23" xfId="2" applyFont="1" applyBorder="1" applyAlignment="1">
      <alignment horizontal="center" vertical="center"/>
    </xf>
    <xf numFmtId="38" fontId="8" fillId="0" borderId="75" xfId="2" applyFont="1" applyBorder="1" applyAlignment="1">
      <alignment horizontal="center" vertical="center"/>
    </xf>
    <xf numFmtId="38" fontId="8" fillId="0" borderId="2" xfId="2" applyFont="1" applyBorder="1" applyAlignment="1">
      <alignment horizontal="center" vertical="center"/>
    </xf>
    <xf numFmtId="38" fontId="8" fillId="0" borderId="60" xfId="2" applyFont="1" applyBorder="1" applyAlignment="1">
      <alignment horizontal="center" vertical="center"/>
    </xf>
    <xf numFmtId="38" fontId="8" fillId="0" borderId="24" xfId="2" applyFont="1" applyBorder="1" applyAlignment="1">
      <alignment horizontal="center" vertical="center"/>
    </xf>
    <xf numFmtId="38" fontId="8" fillId="0" borderId="76" xfId="2" applyFont="1" applyBorder="1" applyAlignment="1">
      <alignment horizontal="center" vertical="center"/>
    </xf>
    <xf numFmtId="38" fontId="8" fillId="0" borderId="77" xfId="2" applyFont="1" applyBorder="1" applyAlignment="1">
      <alignment horizontal="center" vertical="center"/>
    </xf>
    <xf numFmtId="38" fontId="8" fillId="0" borderId="78" xfId="2" applyFont="1" applyBorder="1" applyAlignment="1">
      <alignment horizontal="center" vertical="center"/>
    </xf>
    <xf numFmtId="38" fontId="8" fillId="0" borderId="57" xfId="2" quotePrefix="1" applyFont="1" applyBorder="1" applyAlignment="1">
      <alignment vertical="center" wrapText="1"/>
    </xf>
    <xf numFmtId="38" fontId="8" fillId="0" borderId="45" xfId="2" applyFont="1" applyBorder="1" applyAlignment="1">
      <alignment horizontal="right" vertical="center"/>
    </xf>
    <xf numFmtId="38" fontId="8" fillId="0" borderId="23" xfId="2" applyFont="1" applyBorder="1" applyAlignment="1">
      <alignment horizontal="right" vertical="center"/>
    </xf>
    <xf numFmtId="38" fontId="8" fillId="0" borderId="47" xfId="2" applyFont="1" applyBorder="1" applyAlignment="1">
      <alignment horizontal="right" vertical="center"/>
    </xf>
    <xf numFmtId="38" fontId="8" fillId="0" borderId="46" xfId="2" applyFont="1" applyBorder="1" applyAlignment="1">
      <alignment horizontal="right" vertical="center"/>
    </xf>
    <xf numFmtId="38" fontId="8" fillId="0" borderId="47" xfId="2" applyFont="1" applyBorder="1">
      <alignment vertical="center"/>
    </xf>
    <xf numFmtId="38" fontId="8" fillId="0" borderId="24" xfId="2" applyFont="1" applyBorder="1" applyAlignment="1">
      <alignment horizontal="right" vertical="center"/>
    </xf>
    <xf numFmtId="38" fontId="8" fillId="0" borderId="76" xfId="2" applyFont="1" applyBorder="1">
      <alignment vertical="center"/>
    </xf>
    <xf numFmtId="38" fontId="8" fillId="0" borderId="77" xfId="2" applyFont="1" applyBorder="1">
      <alignment vertical="center"/>
    </xf>
    <xf numFmtId="38" fontId="8" fillId="0" borderId="23" xfId="2" applyFont="1" applyBorder="1">
      <alignment vertical="center"/>
    </xf>
    <xf numFmtId="38" fontId="8" fillId="0" borderId="78" xfId="2" applyFont="1" applyBorder="1">
      <alignment vertical="center"/>
    </xf>
    <xf numFmtId="38" fontId="8" fillId="0" borderId="0" xfId="2" applyFont="1" applyBorder="1" applyAlignment="1">
      <alignment horizontal="right" vertical="center"/>
    </xf>
    <xf numFmtId="38" fontId="8" fillId="0" borderId="2" xfId="2" applyFont="1" applyBorder="1" applyAlignment="1">
      <alignment horizontal="distributed" vertical="center" wrapText="1" indent="1"/>
    </xf>
    <xf numFmtId="38" fontId="8" fillId="0" borderId="25" xfId="2" applyFont="1" applyBorder="1" applyAlignment="1">
      <alignment horizontal="right" vertical="center"/>
    </xf>
    <xf numFmtId="38" fontId="8" fillId="0" borderId="29" xfId="2" applyFont="1" applyBorder="1" applyAlignment="1">
      <alignment horizontal="right" vertical="center"/>
    </xf>
    <xf numFmtId="38" fontId="8" fillId="0" borderId="26" xfId="2" applyFont="1" applyBorder="1" applyAlignment="1">
      <alignment horizontal="right" vertical="center"/>
    </xf>
    <xf numFmtId="38" fontId="8" fillId="0" borderId="26" xfId="2" applyFont="1" applyBorder="1">
      <alignment vertical="center"/>
    </xf>
    <xf numFmtId="38" fontId="8" fillId="0" borderId="49" xfId="2" applyFont="1" applyBorder="1" applyAlignment="1">
      <alignment horizontal="right" vertical="center"/>
    </xf>
    <xf numFmtId="38" fontId="8" fillId="0" borderId="79" xfId="2" applyFont="1" applyBorder="1" applyAlignment="1">
      <alignment horizontal="right" vertical="center"/>
    </xf>
    <xf numFmtId="38" fontId="8" fillId="0" borderId="80" xfId="2" quotePrefix="1" applyFont="1" applyBorder="1" applyAlignment="1">
      <alignment horizontal="right" vertical="center"/>
    </xf>
    <xf numFmtId="38" fontId="8" fillId="0" borderId="50" xfId="2" applyFont="1" applyBorder="1" applyAlignment="1">
      <alignment horizontal="right" vertical="center"/>
    </xf>
    <xf numFmtId="38" fontId="8" fillId="0" borderId="18" xfId="2" applyFont="1" applyBorder="1" applyAlignment="1">
      <alignment horizontal="center" vertical="center" wrapText="1"/>
    </xf>
    <xf numFmtId="38" fontId="9" fillId="0" borderId="17" xfId="2" applyFont="1" applyBorder="1" applyAlignment="1">
      <alignment horizontal="right" vertical="center" wrapText="1"/>
    </xf>
    <xf numFmtId="38" fontId="8" fillId="0" borderId="79" xfId="2" applyFont="1" applyBorder="1">
      <alignment vertical="center"/>
    </xf>
    <xf numFmtId="38" fontId="8" fillId="0" borderId="80" xfId="2" applyFont="1" applyBorder="1">
      <alignment vertical="center"/>
    </xf>
    <xf numFmtId="38" fontId="8" fillId="0" borderId="50" xfId="2" applyFont="1" applyBorder="1">
      <alignment vertical="center"/>
    </xf>
    <xf numFmtId="38" fontId="8" fillId="0" borderId="1" xfId="2" applyFont="1" applyBorder="1" applyAlignment="1">
      <alignment horizontal="center" vertical="center" wrapText="1"/>
    </xf>
    <xf numFmtId="38" fontId="8" fillId="0" borderId="0" xfId="2" applyFont="1" applyAlignment="1">
      <alignment horizontal="right" vertical="center"/>
    </xf>
    <xf numFmtId="38" fontId="8" fillId="0" borderId="25" xfId="2" applyFont="1" applyBorder="1">
      <alignment vertical="center"/>
    </xf>
    <xf numFmtId="38" fontId="8" fillId="0" borderId="29" xfId="2" applyFont="1" applyBorder="1">
      <alignment vertical="center"/>
    </xf>
    <xf numFmtId="38" fontId="8" fillId="0" borderId="49" xfId="2" applyFont="1" applyBorder="1">
      <alignment vertical="center"/>
    </xf>
    <xf numFmtId="38" fontId="8" fillId="0" borderId="39" xfId="2" applyFont="1" applyBorder="1" applyAlignment="1">
      <alignment horizontal="center" vertical="center" wrapText="1"/>
    </xf>
    <xf numFmtId="38" fontId="9" fillId="0" borderId="56" xfId="2" applyFont="1" applyBorder="1" applyAlignment="1">
      <alignment horizontal="right" vertical="center" wrapText="1"/>
    </xf>
    <xf numFmtId="38" fontId="8" fillId="0" borderId="81" xfId="2" applyFont="1" applyBorder="1">
      <alignment vertical="center"/>
    </xf>
    <xf numFmtId="38" fontId="8" fillId="0" borderId="82" xfId="2" applyFont="1" applyBorder="1">
      <alignment vertical="center"/>
    </xf>
    <xf numFmtId="38" fontId="8" fillId="0" borderId="83" xfId="2" applyFont="1" applyBorder="1">
      <alignment vertical="center"/>
    </xf>
    <xf numFmtId="0" fontId="8" fillId="0" borderId="31" xfId="1" applyFont="1" applyBorder="1" applyAlignment="1">
      <alignment vertical="center" textRotation="255"/>
    </xf>
    <xf numFmtId="0" fontId="8" fillId="0" borderId="32" xfId="1" applyFont="1" applyBorder="1" applyAlignment="1">
      <alignment vertical="center" textRotation="255"/>
    </xf>
    <xf numFmtId="38" fontId="8" fillId="0" borderId="34" xfId="1" applyNumberFormat="1" applyFont="1" applyBorder="1" applyAlignment="1">
      <alignment horizontal="center" vertical="center"/>
    </xf>
    <xf numFmtId="38" fontId="8" fillId="0" borderId="32" xfId="1" applyNumberFormat="1" applyFont="1" applyBorder="1" applyAlignment="1">
      <alignment horizontal="center" vertical="center"/>
    </xf>
    <xf numFmtId="38" fontId="8" fillId="0" borderId="84" xfId="1" applyNumberFormat="1" applyFont="1" applyBorder="1" applyAlignment="1">
      <alignment horizontal="center" vertical="center"/>
    </xf>
    <xf numFmtId="38" fontId="8" fillId="0" borderId="33" xfId="1" applyNumberFormat="1" applyFont="1" applyBorder="1" applyAlignment="1">
      <alignment horizontal="center" vertical="center"/>
    </xf>
    <xf numFmtId="0" fontId="8" fillId="0" borderId="16" xfId="1" applyFont="1" applyBorder="1" applyAlignment="1">
      <alignment horizontal="centerContinuous" vertical="center"/>
    </xf>
    <xf numFmtId="178" fontId="8" fillId="0" borderId="37" xfId="2" applyNumberFormat="1" applyFont="1" applyBorder="1" applyAlignment="1">
      <alignment horizontal="right" vertical="center"/>
    </xf>
    <xf numFmtId="178" fontId="8" fillId="0" borderId="42" xfId="2" applyNumberFormat="1" applyFont="1" applyBorder="1" applyAlignment="1">
      <alignment horizontal="right" vertical="center"/>
    </xf>
    <xf numFmtId="0" fontId="8" fillId="0" borderId="10" xfId="0" applyFont="1" applyBorder="1">
      <alignment vertical="center"/>
    </xf>
    <xf numFmtId="0" fontId="8" fillId="0" borderId="18" xfId="0" applyFont="1" applyBorder="1" applyAlignment="1">
      <alignment horizontal="center" vertical="center"/>
    </xf>
    <xf numFmtId="0" fontId="14" fillId="0" borderId="0" xfId="0" applyFont="1" applyBorder="1" applyAlignment="1">
      <alignment vertical="center" wrapText="1"/>
    </xf>
    <xf numFmtId="0" fontId="8" fillId="0" borderId="44" xfId="1" applyNumberFormat="1" applyFont="1" applyBorder="1" applyAlignment="1">
      <alignment horizontal="centerContinuous" vertical="center" wrapText="1"/>
    </xf>
    <xf numFmtId="0" fontId="8" fillId="0" borderId="2" xfId="1" applyNumberFormat="1" applyFont="1" applyBorder="1" applyAlignment="1">
      <alignment vertical="center" wrapText="1"/>
    </xf>
    <xf numFmtId="178" fontId="8" fillId="0" borderId="23" xfId="2" applyNumberFormat="1" applyFont="1" applyBorder="1">
      <alignment vertical="center"/>
    </xf>
    <xf numFmtId="178" fontId="8" fillId="0" borderId="24" xfId="2" applyNumberFormat="1" applyFont="1" applyBorder="1">
      <alignment vertical="center"/>
    </xf>
    <xf numFmtId="38" fontId="15" fillId="0" borderId="23" xfId="2" applyFont="1" applyFill="1" applyBorder="1" applyAlignment="1" applyProtection="1">
      <alignment horizontal="right" vertical="center" wrapText="1"/>
    </xf>
    <xf numFmtId="0" fontId="8" fillId="0" borderId="30" xfId="0" applyFont="1" applyBorder="1" applyAlignment="1">
      <alignment horizontal="centerContinuous" vertical="center" wrapText="1"/>
    </xf>
    <xf numFmtId="178" fontId="8" fillId="0" borderId="50" xfId="2" applyNumberFormat="1" applyFont="1" applyBorder="1">
      <alignment vertical="center"/>
    </xf>
    <xf numFmtId="178" fontId="8" fillId="0" borderId="49" xfId="2" applyNumberFormat="1" applyFont="1" applyBorder="1" applyAlignment="1">
      <alignment horizontal="right" vertical="center"/>
    </xf>
    <xf numFmtId="0" fontId="8" fillId="0" borderId="44" xfId="0" applyFont="1" applyBorder="1" applyAlignment="1">
      <alignment horizontal="centerContinuous" vertical="center"/>
    </xf>
    <xf numFmtId="0" fontId="8" fillId="0" borderId="28" xfId="0" applyFont="1" applyBorder="1" applyAlignment="1">
      <alignment horizontal="centerContinuous" vertical="center" wrapText="1"/>
    </xf>
    <xf numFmtId="0" fontId="12" fillId="0" borderId="1" xfId="0" applyFont="1" applyBorder="1" applyAlignment="1">
      <alignment vertical="center" wrapText="1"/>
    </xf>
    <xf numFmtId="178" fontId="8" fillId="0" borderId="83" xfId="2" applyNumberFormat="1" applyFont="1" applyBorder="1">
      <alignment vertical="center"/>
    </xf>
    <xf numFmtId="0" fontId="8" fillId="0" borderId="12" xfId="1" applyFont="1" applyBorder="1" applyAlignment="1">
      <alignment vertical="center"/>
    </xf>
    <xf numFmtId="0" fontId="8" fillId="0" borderId="13" xfId="0" applyFont="1" applyBorder="1">
      <alignment vertical="center"/>
    </xf>
    <xf numFmtId="0" fontId="8" fillId="0" borderId="13" xfId="1" applyFont="1" applyBorder="1" applyAlignment="1">
      <alignment vertical="center"/>
    </xf>
    <xf numFmtId="0" fontId="8" fillId="0" borderId="43" xfId="1" applyFont="1" applyBorder="1" applyAlignment="1">
      <alignment vertical="center"/>
    </xf>
    <xf numFmtId="0" fontId="8" fillId="0" borderId="18" xfId="0" quotePrefix="1" applyNumberFormat="1" applyFont="1" applyBorder="1">
      <alignment vertical="center"/>
    </xf>
    <xf numFmtId="0" fontId="8" fillId="0" borderId="5" xfId="1" applyNumberFormat="1" applyFont="1" applyBorder="1" applyAlignment="1">
      <alignment horizontal="centerContinuous" vertical="center"/>
    </xf>
    <xf numFmtId="178" fontId="8" fillId="0" borderId="0" xfId="2" applyNumberFormat="1" applyFont="1" applyAlignment="1">
      <alignment horizontal="right" vertical="center"/>
    </xf>
    <xf numFmtId="178" fontId="8" fillId="0" borderId="46" xfId="2" applyNumberFormat="1" applyFont="1" applyBorder="1" applyAlignment="1">
      <alignment horizontal="right" vertical="center"/>
    </xf>
    <xf numFmtId="0" fontId="8" fillId="0" borderId="6" xfId="0" applyFont="1" applyBorder="1" applyAlignment="1">
      <alignment horizontal="centerContinuous" vertical="center"/>
    </xf>
    <xf numFmtId="0" fontId="8" fillId="0" borderId="7" xfId="0" applyFont="1" applyBorder="1" applyAlignment="1">
      <alignment horizontal="centerContinuous" vertical="center"/>
    </xf>
    <xf numFmtId="0" fontId="8" fillId="0" borderId="5" xfId="0" applyFont="1" applyBorder="1" applyAlignment="1">
      <alignment horizontal="centerContinuous" vertical="center" wrapText="1"/>
    </xf>
    <xf numFmtId="0" fontId="8" fillId="0" borderId="6" xfId="0" applyFont="1" applyBorder="1" applyAlignment="1">
      <alignment horizontal="centerContinuous" vertical="center" wrapText="1"/>
    </xf>
    <xf numFmtId="0" fontId="8" fillId="0" borderId="7" xfId="0" applyFont="1" applyBorder="1" applyAlignment="1">
      <alignment horizontal="centerContinuous" vertical="center" wrapText="1"/>
    </xf>
    <xf numFmtId="0" fontId="9" fillId="0" borderId="2" xfId="1" applyFont="1" applyBorder="1" applyAlignment="1">
      <alignment horizontal="center" vertical="center" wrapText="1"/>
    </xf>
    <xf numFmtId="178" fontId="8" fillId="0" borderId="24" xfId="2" applyNumberFormat="1" applyFont="1" applyBorder="1" applyAlignment="1">
      <alignment horizontal="right" vertical="center"/>
    </xf>
    <xf numFmtId="178" fontId="8" fillId="0" borderId="56" xfId="2" applyNumberFormat="1" applyFont="1" applyBorder="1">
      <alignment vertical="center"/>
    </xf>
    <xf numFmtId="0" fontId="9" fillId="0" borderId="3" xfId="0" applyFont="1" applyBorder="1" applyAlignment="1">
      <alignment horizontal="right" vertical="center"/>
    </xf>
    <xf numFmtId="178" fontId="8" fillId="0" borderId="27" xfId="0" quotePrefix="1" applyNumberFormat="1" applyFont="1" applyBorder="1" applyAlignment="1">
      <alignment horizontal="right" vertical="center"/>
    </xf>
    <xf numFmtId="0" fontId="8" fillId="0" borderId="64" xfId="0" applyFont="1" applyBorder="1" applyAlignment="1">
      <alignment horizontal="centerContinuous" vertical="center"/>
    </xf>
    <xf numFmtId="0" fontId="8" fillId="0" borderId="39" xfId="0" applyFont="1" applyBorder="1" applyAlignment="1">
      <alignment horizontal="center" vertical="center"/>
    </xf>
    <xf numFmtId="0" fontId="9" fillId="0" borderId="40" xfId="0" applyFont="1" applyBorder="1" applyAlignment="1">
      <alignment horizontal="right" vertical="center"/>
    </xf>
    <xf numFmtId="178" fontId="8" fillId="0" borderId="35" xfId="2" applyNumberFormat="1" applyFont="1" applyBorder="1" applyAlignment="1">
      <alignment horizontal="center" vertical="center"/>
    </xf>
    <xf numFmtId="0" fontId="8" fillId="0" borderId="0" xfId="0" applyFont="1" applyBorder="1" applyAlignment="1">
      <alignment horizontal="centerContinuous" vertical="center"/>
    </xf>
    <xf numFmtId="0" fontId="8" fillId="0" borderId="0" xfId="0" applyFont="1" applyBorder="1" applyAlignment="1">
      <alignment vertical="center"/>
    </xf>
    <xf numFmtId="0" fontId="9" fillId="0" borderId="0" xfId="0" applyFont="1" applyBorder="1" applyAlignment="1">
      <alignment horizontal="right" vertical="center"/>
    </xf>
    <xf numFmtId="0" fontId="8" fillId="0" borderId="26" xfId="0" applyFont="1" applyBorder="1">
      <alignment vertical="center"/>
    </xf>
    <xf numFmtId="0" fontId="8" fillId="0" borderId="29" xfId="0" applyFont="1" applyBorder="1">
      <alignment vertical="center"/>
    </xf>
    <xf numFmtId="0" fontId="8" fillId="0" borderId="26" xfId="1" applyFont="1" applyBorder="1" applyAlignment="1">
      <alignment vertical="center"/>
    </xf>
    <xf numFmtId="178" fontId="8" fillId="0" borderId="51" xfId="2" applyNumberFormat="1" applyFont="1" applyBorder="1" applyAlignment="1">
      <alignment horizontal="right" vertical="center"/>
    </xf>
    <xf numFmtId="0" fontId="8" fillId="0" borderId="45" xfId="0" applyFont="1" applyBorder="1" applyAlignment="1">
      <alignment horizontal="center" vertical="center"/>
    </xf>
    <xf numFmtId="0" fontId="9" fillId="0" borderId="24" xfId="0" applyFont="1" applyBorder="1" applyAlignment="1">
      <alignment horizontal="right" vertical="center"/>
    </xf>
    <xf numFmtId="0" fontId="8" fillId="0" borderId="68" xfId="1" applyFont="1" applyBorder="1" applyAlignment="1">
      <alignment vertical="center"/>
    </xf>
    <xf numFmtId="0" fontId="8" fillId="0" borderId="71" xfId="1" applyFont="1" applyBorder="1" applyAlignment="1">
      <alignment vertical="center"/>
    </xf>
    <xf numFmtId="178" fontId="8" fillId="0" borderId="50" xfId="2" applyNumberFormat="1" applyFont="1" applyBorder="1" applyAlignment="1">
      <alignment horizontal="right" vertical="center"/>
    </xf>
    <xf numFmtId="0" fontId="8" fillId="0" borderId="85" xfId="0" applyFont="1" applyBorder="1" applyAlignment="1">
      <alignment horizontal="center" vertical="center"/>
    </xf>
    <xf numFmtId="41" fontId="8" fillId="0" borderId="25" xfId="2" applyNumberFormat="1" applyFont="1" applyBorder="1" applyAlignment="1">
      <alignment horizontal="right" vertical="center"/>
    </xf>
    <xf numFmtId="41" fontId="8" fillId="0" borderId="0" xfId="2" applyNumberFormat="1" applyFont="1" applyBorder="1" applyAlignment="1">
      <alignment horizontal="right" vertical="center"/>
    </xf>
    <xf numFmtId="41" fontId="8" fillId="0" borderId="26" xfId="2" applyNumberFormat="1" applyFont="1" applyBorder="1" applyAlignment="1">
      <alignment horizontal="right" vertical="center"/>
    </xf>
    <xf numFmtId="41" fontId="8" fillId="0" borderId="29" xfId="2" applyNumberFormat="1" applyFont="1" applyBorder="1" applyAlignment="1">
      <alignment horizontal="right" vertical="center"/>
    </xf>
    <xf numFmtId="41" fontId="8" fillId="0" borderId="50" xfId="2" applyNumberFormat="1" applyFont="1" applyBorder="1" applyAlignment="1">
      <alignment horizontal="right" vertical="center"/>
    </xf>
    <xf numFmtId="0" fontId="8" fillId="0" borderId="23" xfId="0" applyFont="1" applyBorder="1" applyAlignment="1">
      <alignment vertical="center" wrapText="1"/>
    </xf>
    <xf numFmtId="0" fontId="14" fillId="0" borderId="23" xfId="0" applyFont="1" applyBorder="1" applyAlignment="1">
      <alignment horizontal="center" vertical="center" wrapText="1"/>
    </xf>
    <xf numFmtId="0" fontId="9" fillId="0" borderId="23" xfId="1" applyFont="1" applyBorder="1" applyAlignment="1">
      <alignment horizontal="right" vertical="center" wrapText="1"/>
    </xf>
    <xf numFmtId="0" fontId="8" fillId="0" borderId="23" xfId="0" applyFont="1" applyBorder="1" applyAlignment="1">
      <alignment vertical="center"/>
    </xf>
    <xf numFmtId="0" fontId="8" fillId="0" borderId="23" xfId="0" applyFont="1" applyBorder="1">
      <alignment vertical="center"/>
    </xf>
    <xf numFmtId="0" fontId="16" fillId="0" borderId="85" xfId="0" applyFont="1" applyBorder="1" applyAlignment="1">
      <alignment horizontal="center" vertical="center" wrapText="1"/>
    </xf>
    <xf numFmtId="178" fontId="8" fillId="0" borderId="78" xfId="2" applyNumberFormat="1" applyFont="1" applyBorder="1" applyAlignment="1">
      <alignment horizontal="right" vertical="center"/>
    </xf>
    <xf numFmtId="43" fontId="8" fillId="0" borderId="25" xfId="2" applyNumberFormat="1" applyFont="1" applyFill="1" applyBorder="1" applyAlignment="1">
      <alignment horizontal="right" vertical="center"/>
    </xf>
    <xf numFmtId="43" fontId="8" fillId="0" borderId="0" xfId="2" applyNumberFormat="1" applyFont="1" applyFill="1" applyBorder="1" applyAlignment="1">
      <alignment horizontal="right" vertical="center"/>
    </xf>
    <xf numFmtId="43" fontId="8" fillId="0" borderId="26" xfId="2" applyNumberFormat="1" applyFont="1" applyFill="1" applyBorder="1" applyAlignment="1">
      <alignment horizontal="right" vertical="center"/>
    </xf>
    <xf numFmtId="43" fontId="8" fillId="0" borderId="29" xfId="2" applyNumberFormat="1" applyFont="1" applyFill="1" applyBorder="1" applyAlignment="1">
      <alignment horizontal="right" vertical="center"/>
    </xf>
    <xf numFmtId="43" fontId="8" fillId="0" borderId="50" xfId="2" applyNumberFormat="1" applyFont="1" applyFill="1" applyBorder="1" applyAlignment="1">
      <alignment horizontal="right" vertical="center"/>
    </xf>
    <xf numFmtId="182" fontId="8" fillId="0" borderId="25" xfId="2" applyNumberFormat="1" applyFont="1" applyBorder="1" applyAlignment="1">
      <alignment horizontal="right" vertical="center"/>
    </xf>
    <xf numFmtId="182" fontId="8" fillId="0" borderId="0" xfId="2" applyNumberFormat="1" applyFont="1" applyBorder="1" applyAlignment="1">
      <alignment horizontal="right" vertical="center"/>
    </xf>
    <xf numFmtId="182" fontId="8" fillId="0" borderId="26" xfId="2" applyNumberFormat="1" applyFont="1" applyBorder="1" applyAlignment="1">
      <alignment horizontal="right" vertical="center"/>
    </xf>
    <xf numFmtId="182" fontId="8" fillId="0" borderId="0" xfId="2" applyNumberFormat="1" applyFont="1" applyBorder="1">
      <alignment vertical="center"/>
    </xf>
    <xf numFmtId="182" fontId="8" fillId="0" borderId="26" xfId="2" applyNumberFormat="1" applyFont="1" applyBorder="1">
      <alignment vertical="center"/>
    </xf>
    <xf numFmtId="182" fontId="8" fillId="0" borderId="29" xfId="2" applyNumberFormat="1" applyFont="1" applyBorder="1">
      <alignment vertical="center"/>
    </xf>
    <xf numFmtId="182" fontId="8" fillId="0" borderId="50" xfId="2" applyNumberFormat="1" applyFont="1" applyBorder="1">
      <alignment vertical="center"/>
    </xf>
    <xf numFmtId="0" fontId="8" fillId="0" borderId="50" xfId="0" applyFont="1" applyBorder="1">
      <alignment vertical="center"/>
    </xf>
    <xf numFmtId="182" fontId="8" fillId="0" borderId="36" xfId="2" applyNumberFormat="1" applyFont="1" applyBorder="1">
      <alignment vertical="center"/>
    </xf>
    <xf numFmtId="182" fontId="8" fillId="0" borderId="37" xfId="2" applyNumberFormat="1" applyFont="1" applyBorder="1">
      <alignment vertical="center"/>
    </xf>
    <xf numFmtId="182" fontId="8" fillId="0" borderId="51" xfId="2" applyNumberFormat="1" applyFont="1" applyBorder="1">
      <alignment vertical="center"/>
    </xf>
    <xf numFmtId="182" fontId="8" fillId="0" borderId="83" xfId="2" applyNumberFormat="1" applyFont="1" applyBorder="1">
      <alignment vertical="center"/>
    </xf>
    <xf numFmtId="178" fontId="8" fillId="0" borderId="45" xfId="2" applyNumberFormat="1" applyFont="1" applyBorder="1">
      <alignment vertical="center"/>
    </xf>
    <xf numFmtId="178" fontId="8" fillId="0" borderId="47" xfId="2" applyNumberFormat="1" applyFont="1" applyBorder="1">
      <alignment vertical="center"/>
    </xf>
    <xf numFmtId="178" fontId="8" fillId="0" borderId="46" xfId="2" applyNumberFormat="1" applyFont="1" applyBorder="1">
      <alignment vertical="center"/>
    </xf>
    <xf numFmtId="178" fontId="8" fillId="0" borderId="78" xfId="2" applyNumberFormat="1" applyFont="1" applyBorder="1">
      <alignment vertical="center"/>
    </xf>
    <xf numFmtId="41" fontId="8" fillId="0" borderId="25" xfId="2" applyNumberFormat="1" applyFont="1" applyBorder="1">
      <alignment vertical="center"/>
    </xf>
    <xf numFmtId="41" fontId="8" fillId="0" borderId="0" xfId="2" applyNumberFormat="1" applyFont="1" applyBorder="1">
      <alignment vertical="center"/>
    </xf>
    <xf numFmtId="41" fontId="8" fillId="0" borderId="26" xfId="2" applyNumberFormat="1" applyFont="1" applyBorder="1">
      <alignment vertical="center"/>
    </xf>
    <xf numFmtId="41" fontId="8" fillId="0" borderId="29" xfId="2" applyNumberFormat="1" applyFont="1" applyBorder="1">
      <alignment vertical="center"/>
    </xf>
    <xf numFmtId="41" fontId="8" fillId="0" borderId="50" xfId="2" applyNumberFormat="1" applyFont="1" applyBorder="1">
      <alignment vertical="center"/>
    </xf>
    <xf numFmtId="0" fontId="9" fillId="0" borderId="85" xfId="0" applyFont="1" applyBorder="1" applyAlignment="1">
      <alignment horizontal="center" vertical="center" wrapText="1"/>
    </xf>
    <xf numFmtId="0" fontId="9" fillId="0" borderId="86" xfId="0" applyFont="1" applyBorder="1" applyAlignment="1">
      <alignment horizontal="center" vertical="center" wrapText="1"/>
    </xf>
    <xf numFmtId="0" fontId="3" fillId="0" borderId="0" xfId="0" applyFont="1" applyBorder="1" applyAlignment="1">
      <alignment vertical="center" wrapText="1"/>
    </xf>
    <xf numFmtId="0" fontId="12" fillId="0" borderId="0" xfId="0" applyFont="1" applyBorder="1" applyAlignment="1">
      <alignment vertical="top" wrapText="1"/>
    </xf>
    <xf numFmtId="0" fontId="14" fillId="0" borderId="0" xfId="0" applyFont="1" applyBorder="1" applyAlignment="1">
      <alignment vertical="top" wrapText="1"/>
    </xf>
    <xf numFmtId="43" fontId="8" fillId="0" borderId="25" xfId="2" applyNumberFormat="1" applyFont="1" applyFill="1" applyBorder="1">
      <alignment vertical="center"/>
    </xf>
    <xf numFmtId="43" fontId="8" fillId="0" borderId="0" xfId="2" applyNumberFormat="1" applyFont="1" applyFill="1" applyBorder="1">
      <alignment vertical="center"/>
    </xf>
    <xf numFmtId="43" fontId="8" fillId="0" borderId="26" xfId="2" applyNumberFormat="1" applyFont="1" applyFill="1" applyBorder="1">
      <alignment vertical="center"/>
    </xf>
    <xf numFmtId="43" fontId="8" fillId="0" borderId="29" xfId="2" applyNumberFormat="1" applyFont="1" applyFill="1" applyBorder="1">
      <alignment vertical="center"/>
    </xf>
    <xf numFmtId="43" fontId="8" fillId="0" borderId="50" xfId="2" applyNumberFormat="1" applyFont="1" applyFill="1" applyBorder="1">
      <alignment vertical="center"/>
    </xf>
    <xf numFmtId="182" fontId="8" fillId="0" borderId="25" xfId="2" applyNumberFormat="1" applyFont="1" applyBorder="1">
      <alignment vertical="center"/>
    </xf>
    <xf numFmtId="181" fontId="8" fillId="0" borderId="0" xfId="2" applyNumberFormat="1" applyFont="1" applyBorder="1">
      <alignment vertical="center"/>
    </xf>
    <xf numFmtId="0" fontId="8" fillId="0" borderId="41" xfId="0" applyFont="1" applyBorder="1" applyAlignment="1">
      <alignment horizontal="center" vertical="center" wrapText="1"/>
    </xf>
    <xf numFmtId="0" fontId="9" fillId="0" borderId="56" xfId="1" applyFont="1" applyBorder="1" applyAlignment="1">
      <alignment horizontal="right" vertical="center" wrapText="1"/>
    </xf>
    <xf numFmtId="0" fontId="8" fillId="0" borderId="20" xfId="0" applyFont="1" applyBorder="1" applyAlignment="1">
      <alignment horizontal="center" vertical="center"/>
    </xf>
    <xf numFmtId="0" fontId="8" fillId="0" borderId="19" xfId="1" applyFont="1" applyBorder="1" applyAlignment="1">
      <alignment horizontal="center" vertical="center"/>
    </xf>
    <xf numFmtId="0" fontId="8" fillId="0" borderId="68" xfId="1" applyFont="1" applyBorder="1" applyAlignment="1">
      <alignment horizontal="centerContinuous" vertical="center"/>
    </xf>
    <xf numFmtId="0" fontId="8" fillId="0" borderId="17" xfId="1" applyFont="1" applyBorder="1" applyAlignment="1">
      <alignment vertical="center"/>
    </xf>
    <xf numFmtId="0" fontId="8" fillId="0" borderId="71" xfId="1" applyFont="1" applyBorder="1" applyAlignment="1">
      <alignment horizontal="centerContinuous" vertical="center"/>
    </xf>
    <xf numFmtId="0" fontId="3" fillId="0" borderId="16" xfId="0" applyFont="1" applyBorder="1" applyAlignment="1">
      <alignment horizontal="distributed" vertical="center" wrapText="1" indent="1"/>
    </xf>
    <xf numFmtId="0" fontId="8" fillId="0" borderId="75" xfId="1" applyFont="1" applyBorder="1" applyAlignment="1">
      <alignment horizontal="center" vertical="center"/>
    </xf>
    <xf numFmtId="0" fontId="8" fillId="0" borderId="0" xfId="0" applyFont="1" applyBorder="1" applyAlignment="1">
      <alignment vertical="center" wrapText="1"/>
    </xf>
    <xf numFmtId="0" fontId="9" fillId="0" borderId="0" xfId="1" applyFont="1" applyBorder="1" applyAlignment="1">
      <alignment horizontal="right" vertical="center" wrapText="1"/>
    </xf>
    <xf numFmtId="176" fontId="8" fillId="0" borderId="25" xfId="0" applyNumberFormat="1" applyFont="1" applyBorder="1">
      <alignment vertical="center"/>
    </xf>
    <xf numFmtId="176" fontId="8" fillId="0" borderId="0" xfId="0" applyNumberFormat="1" applyFont="1" applyBorder="1">
      <alignment vertical="center"/>
    </xf>
    <xf numFmtId="176" fontId="8" fillId="0" borderId="26" xfId="0" applyNumberFormat="1" applyFont="1" applyBorder="1">
      <alignment vertical="center"/>
    </xf>
    <xf numFmtId="176" fontId="8" fillId="0" borderId="29" xfId="0" applyNumberFormat="1" applyFont="1" applyBorder="1">
      <alignment vertical="center"/>
    </xf>
    <xf numFmtId="176" fontId="8" fillId="0" borderId="27" xfId="0" applyNumberFormat="1" applyFont="1" applyBorder="1">
      <alignment vertical="center"/>
    </xf>
    <xf numFmtId="178" fontId="8" fillId="0" borderId="6" xfId="2" applyNumberFormat="1" applyFont="1" applyBorder="1">
      <alignment vertical="center"/>
    </xf>
    <xf numFmtId="178" fontId="8" fillId="0" borderId="87" xfId="2" applyNumberFormat="1" applyFont="1" applyBorder="1">
      <alignment vertical="center"/>
    </xf>
    <xf numFmtId="0" fontId="8" fillId="0" borderId="39" xfId="1" applyFont="1" applyBorder="1" applyAlignment="1">
      <alignment horizontal="center" vertical="center" wrapText="1"/>
    </xf>
    <xf numFmtId="0" fontId="8" fillId="0" borderId="2" xfId="1" applyFont="1" applyBorder="1" applyAlignment="1">
      <alignment horizontal="center" vertical="center"/>
    </xf>
    <xf numFmtId="178" fontId="8" fillId="0" borderId="6" xfId="2" applyNumberFormat="1" applyFont="1" applyBorder="1" applyAlignment="1">
      <alignment horizontal="right" vertical="center"/>
    </xf>
    <xf numFmtId="178" fontId="8" fillId="0" borderId="64" xfId="2" applyNumberFormat="1" applyFont="1" applyBorder="1">
      <alignment vertical="center"/>
    </xf>
    <xf numFmtId="180" fontId="8" fillId="0" borderId="35" xfId="1" applyNumberFormat="1" applyFont="1" applyBorder="1" applyAlignment="1">
      <alignment horizontal="center" vertical="center"/>
    </xf>
    <xf numFmtId="0" fontId="8" fillId="0" borderId="88" xfId="1" applyFont="1" applyBorder="1" applyAlignment="1">
      <alignment horizontal="center" vertical="center"/>
    </xf>
    <xf numFmtId="178" fontId="8" fillId="0" borderId="89" xfId="0" applyNumberFormat="1" applyFont="1" applyBorder="1">
      <alignment vertical="center"/>
    </xf>
    <xf numFmtId="178" fontId="8" fillId="0" borderId="89" xfId="2" applyNumberFormat="1" applyFont="1" applyBorder="1" applyAlignment="1">
      <alignment horizontal="right" vertical="center"/>
    </xf>
    <xf numFmtId="178" fontId="8" fillId="0" borderId="90" xfId="0" applyNumberFormat="1" applyFont="1" applyBorder="1">
      <alignment vertical="center"/>
    </xf>
    <xf numFmtId="180" fontId="8" fillId="0" borderId="91" xfId="1" applyNumberFormat="1" applyFont="1" applyBorder="1" applyAlignment="1">
      <alignment horizontal="center" vertical="center"/>
    </xf>
    <xf numFmtId="0" fontId="8" fillId="0" borderId="2" xfId="1" applyNumberFormat="1" applyFont="1" applyBorder="1" applyAlignment="1">
      <alignment horizontal="center" vertical="center" wrapText="1"/>
    </xf>
    <xf numFmtId="0" fontId="8" fillId="0" borderId="10" xfId="1" applyFont="1" applyBorder="1" applyAlignment="1">
      <alignment horizontal="center" vertical="center"/>
    </xf>
    <xf numFmtId="0" fontId="8" fillId="0" borderId="16" xfId="1" applyFont="1" applyBorder="1" applyAlignment="1">
      <alignment horizontal="center" vertical="center"/>
    </xf>
    <xf numFmtId="0" fontId="8" fillId="0" borderId="9" xfId="1" applyFont="1" applyBorder="1" applyAlignment="1">
      <alignment horizontal="center" vertical="center"/>
    </xf>
    <xf numFmtId="0" fontId="9" fillId="0" borderId="2" xfId="1" applyFont="1" applyBorder="1" applyAlignment="1">
      <alignment horizontal="center" vertical="center" wrapText="1"/>
    </xf>
    <xf numFmtId="0" fontId="8" fillId="0" borderId="25" xfId="1" applyFont="1" applyBorder="1" applyAlignment="1">
      <alignment horizontal="center" vertical="center"/>
    </xf>
    <xf numFmtId="0" fontId="8" fillId="0" borderId="92" xfId="1" applyFont="1" applyBorder="1" applyAlignment="1">
      <alignment horizontal="center" vertical="center"/>
    </xf>
    <xf numFmtId="0" fontId="8" fillId="0" borderId="0" xfId="0" applyFont="1" applyBorder="1" applyAlignment="1">
      <alignment horizontal="center" vertical="center"/>
    </xf>
    <xf numFmtId="0" fontId="8" fillId="0" borderId="93" xfId="0" applyFont="1" applyBorder="1" applyAlignment="1">
      <alignment horizontal="center" vertical="center"/>
    </xf>
    <xf numFmtId="0" fontId="8" fillId="0" borderId="96" xfId="0" applyFont="1" applyBorder="1" applyAlignment="1">
      <alignment horizontal="center" vertical="center"/>
    </xf>
    <xf numFmtId="0" fontId="8" fillId="0" borderId="97" xfId="1" applyFont="1" applyBorder="1" applyAlignment="1">
      <alignment horizontal="center" vertical="center"/>
    </xf>
    <xf numFmtId="0" fontId="8" fillId="0" borderId="94" xfId="1" applyFont="1" applyBorder="1" applyAlignment="1">
      <alignment horizontal="center" vertical="center"/>
    </xf>
    <xf numFmtId="0" fontId="8" fillId="0" borderId="98" xfId="1" applyFont="1" applyBorder="1" applyAlignment="1">
      <alignment horizontal="center" vertical="center"/>
    </xf>
    <xf numFmtId="0" fontId="8" fillId="0" borderId="99" xfId="1" applyFont="1" applyBorder="1" applyAlignment="1">
      <alignment horizontal="center" vertical="center"/>
    </xf>
    <xf numFmtId="38" fontId="15" fillId="0" borderId="24" xfId="2" applyFont="1" applyFill="1" applyBorder="1" applyAlignment="1" applyProtection="1">
      <alignment horizontal="right" vertical="center" wrapText="1"/>
    </xf>
    <xf numFmtId="178" fontId="8" fillId="0" borderId="27" xfId="2" applyNumberFormat="1" applyFont="1" applyBorder="1" applyAlignment="1">
      <alignment horizontal="center" vertical="center"/>
    </xf>
    <xf numFmtId="178" fontId="8" fillId="0" borderId="42" xfId="2" applyNumberFormat="1" applyFont="1" applyBorder="1" applyAlignment="1">
      <alignment horizontal="center" vertical="center"/>
    </xf>
    <xf numFmtId="178" fontId="8" fillId="0" borderId="48" xfId="2" applyNumberFormat="1" applyFont="1" applyBorder="1" applyAlignment="1">
      <alignment horizontal="center" vertical="center"/>
    </xf>
    <xf numFmtId="178" fontId="8" fillId="0" borderId="0" xfId="0" applyNumberFormat="1"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8" fillId="0" borderId="22" xfId="1" applyNumberFormat="1" applyFont="1" applyBorder="1" applyAlignment="1">
      <alignment horizontal="distributed" vertical="center" indent="9"/>
    </xf>
    <xf numFmtId="0" fontId="8" fillId="0" borderId="28" xfId="1" applyNumberFormat="1" applyFont="1" applyBorder="1" applyAlignment="1">
      <alignment horizontal="distributed" vertical="center" indent="9"/>
    </xf>
    <xf numFmtId="0" fontId="8" fillId="0" borderId="30" xfId="1" applyNumberFormat="1" applyFont="1" applyBorder="1" applyAlignment="1">
      <alignment horizontal="distributed" vertical="center" indent="9"/>
    </xf>
    <xf numFmtId="0" fontId="8" fillId="0" borderId="22" xfId="1" applyNumberFormat="1" applyFont="1" applyBorder="1" applyAlignment="1">
      <alignment horizontal="distributed" vertical="center" indent="7"/>
    </xf>
    <xf numFmtId="0" fontId="8" fillId="0" borderId="28" xfId="1" applyNumberFormat="1" applyFont="1" applyBorder="1" applyAlignment="1">
      <alignment horizontal="distributed" vertical="center" indent="7"/>
    </xf>
    <xf numFmtId="0" fontId="8" fillId="0" borderId="30" xfId="1" applyNumberFormat="1" applyFont="1" applyBorder="1" applyAlignment="1">
      <alignment horizontal="distributed" vertical="center" indent="7"/>
    </xf>
    <xf numFmtId="0" fontId="8" fillId="0" borderId="3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3" xfId="0" applyFont="1" applyBorder="1" applyAlignment="1">
      <alignment horizontal="center" vertical="center" textRotation="255"/>
    </xf>
    <xf numFmtId="0" fontId="8" fillId="0" borderId="14" xfId="1" applyFont="1" applyBorder="1" applyAlignment="1">
      <alignment horizontal="center" vertical="center"/>
    </xf>
    <xf numFmtId="0" fontId="8" fillId="0" borderId="21" xfId="1" applyFont="1" applyBorder="1" applyAlignment="1">
      <alignment horizontal="center" vertical="center"/>
    </xf>
    <xf numFmtId="38" fontId="8" fillId="0" borderId="2" xfId="2" applyFont="1" applyBorder="1" applyAlignment="1">
      <alignment horizontal="center" vertical="center" wrapText="1"/>
    </xf>
    <xf numFmtId="0" fontId="8" fillId="0" borderId="2" xfId="1" applyNumberFormat="1" applyFont="1" applyBorder="1" applyAlignment="1">
      <alignment horizontal="center" vertical="center" wrapText="1"/>
    </xf>
    <xf numFmtId="0" fontId="8" fillId="0" borderId="45" xfId="1" applyFont="1" applyBorder="1" applyAlignment="1">
      <alignment horizontal="center" vertical="center" wrapText="1"/>
    </xf>
    <xf numFmtId="0" fontId="8" fillId="0" borderId="23" xfId="1" applyNumberFormat="1" applyFont="1" applyBorder="1" applyAlignment="1">
      <alignment horizontal="center" vertical="center" wrapText="1"/>
    </xf>
    <xf numFmtId="0" fontId="8" fillId="0" borderId="1" xfId="1" applyNumberFormat="1" applyFont="1" applyBorder="1" applyAlignment="1">
      <alignment horizontal="center" vertical="center" wrapText="1"/>
    </xf>
    <xf numFmtId="0" fontId="8" fillId="0" borderId="22" xfId="1" applyNumberFormat="1" applyFont="1" applyBorder="1" applyAlignment="1">
      <alignment horizontal="center" vertical="center"/>
    </xf>
    <xf numFmtId="0" fontId="8" fillId="0" borderId="28" xfId="1" applyNumberFormat="1" applyFont="1" applyBorder="1" applyAlignment="1">
      <alignment horizontal="center" vertical="center"/>
    </xf>
    <xf numFmtId="0" fontId="8" fillId="0" borderId="22" xfId="1" applyNumberFormat="1" applyFont="1" applyBorder="1" applyAlignment="1">
      <alignment horizontal="center" vertical="center" wrapText="1"/>
    </xf>
    <xf numFmtId="0" fontId="8" fillId="0" borderId="28" xfId="1" applyNumberFormat="1" applyFont="1" applyBorder="1" applyAlignment="1">
      <alignment horizontal="center" vertical="center" wrapText="1"/>
    </xf>
    <xf numFmtId="0" fontId="8" fillId="0" borderId="30" xfId="1" applyNumberFormat="1" applyFont="1" applyBorder="1" applyAlignment="1">
      <alignment horizontal="center" vertical="center" wrapText="1"/>
    </xf>
    <xf numFmtId="0" fontId="8" fillId="0" borderId="22" xfId="1" applyNumberFormat="1" applyFont="1" applyBorder="1" applyAlignment="1">
      <alignment horizontal="distributed" vertical="center" indent="4"/>
    </xf>
    <xf numFmtId="0" fontId="8" fillId="0" borderId="28" xfId="1" applyNumberFormat="1" applyFont="1" applyBorder="1" applyAlignment="1">
      <alignment horizontal="distributed" vertical="center" indent="4"/>
    </xf>
    <xf numFmtId="0" fontId="8" fillId="0" borderId="38" xfId="1" applyNumberFormat="1" applyFont="1" applyBorder="1" applyAlignment="1">
      <alignment horizontal="distributed" vertical="center" indent="4"/>
    </xf>
    <xf numFmtId="0" fontId="8" fillId="0" borderId="5" xfId="1" applyNumberFormat="1" applyFont="1" applyBorder="1" applyAlignment="1">
      <alignment horizontal="distributed" vertical="center" indent="1"/>
    </xf>
    <xf numFmtId="0" fontId="8" fillId="0" borderId="7" xfId="1" applyNumberFormat="1" applyFont="1" applyBorder="1" applyAlignment="1">
      <alignment horizontal="distributed" vertical="center" indent="1"/>
    </xf>
    <xf numFmtId="0" fontId="3" fillId="0" borderId="2" xfId="1" applyFont="1" applyFill="1" applyBorder="1" applyAlignment="1">
      <alignment horizontal="center" vertical="center" wrapText="1"/>
    </xf>
    <xf numFmtId="38" fontId="3" fillId="0" borderId="2" xfId="2" applyFont="1" applyBorder="1" applyAlignment="1">
      <alignment horizontal="center" vertical="center" wrapText="1"/>
    </xf>
    <xf numFmtId="38" fontId="3" fillId="0" borderId="2" xfId="2" quotePrefix="1" applyFont="1" applyBorder="1" applyAlignment="1">
      <alignment horizontal="center" vertical="center" wrapText="1"/>
    </xf>
    <xf numFmtId="0" fontId="8" fillId="0" borderId="39" xfId="0" applyFont="1" applyFill="1" applyBorder="1" applyAlignment="1">
      <alignment horizontal="center" vertical="center" wrapText="1"/>
    </xf>
    <xf numFmtId="0" fontId="8" fillId="0" borderId="52" xfId="1" applyFont="1" applyBorder="1" applyAlignment="1">
      <alignment horizontal="center" vertical="center" wrapText="1"/>
    </xf>
    <xf numFmtId="180" fontId="8" fillId="0" borderId="31" xfId="1" applyNumberFormat="1" applyFont="1" applyBorder="1" applyAlignment="1">
      <alignment horizontal="center" vertical="center" textRotation="255"/>
    </xf>
    <xf numFmtId="180" fontId="8" fillId="0" borderId="32" xfId="1" applyNumberFormat="1" applyFont="1" applyBorder="1" applyAlignment="1">
      <alignment horizontal="center" vertical="center" textRotation="255"/>
    </xf>
    <xf numFmtId="180" fontId="8" fillId="0" borderId="33" xfId="1" applyNumberFormat="1" applyFont="1" applyBorder="1" applyAlignment="1">
      <alignment horizontal="center" vertical="center" textRotation="255"/>
    </xf>
    <xf numFmtId="0" fontId="8" fillId="0" borderId="2" xfId="0"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1" xfId="0" applyFont="1" applyBorder="1" applyAlignment="1">
      <alignment horizontal="center" vertical="center" textRotation="255"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2" xfId="1" applyNumberFormat="1" applyFont="1" applyBorder="1" applyAlignment="1">
      <alignment horizontal="distributed" vertical="center" indent="3"/>
    </xf>
    <xf numFmtId="0" fontId="8" fillId="0" borderId="28" xfId="1" applyNumberFormat="1" applyFont="1" applyBorder="1" applyAlignment="1">
      <alignment horizontal="distributed" vertical="center" indent="3"/>
    </xf>
    <xf numFmtId="0" fontId="8" fillId="0" borderId="30" xfId="1" applyNumberFormat="1" applyFont="1" applyBorder="1" applyAlignment="1">
      <alignment horizontal="distributed" vertical="center" indent="3"/>
    </xf>
    <xf numFmtId="0" fontId="8" fillId="0" borderId="22" xfId="0" applyFont="1" applyBorder="1" applyAlignment="1">
      <alignment horizontal="distributed" vertical="center" indent="5"/>
    </xf>
    <xf numFmtId="0" fontId="8" fillId="0" borderId="28" xfId="0" applyFont="1" applyBorder="1" applyAlignment="1">
      <alignment horizontal="distributed" vertical="center" indent="5"/>
    </xf>
    <xf numFmtId="0" fontId="8" fillId="0" borderId="38" xfId="0" applyFont="1" applyBorder="1" applyAlignment="1">
      <alignment horizontal="distributed" vertical="center" indent="5"/>
    </xf>
    <xf numFmtId="0" fontId="8" fillId="0" borderId="57" xfId="1" applyFont="1" applyBorder="1" applyAlignment="1">
      <alignment horizontal="center" wrapText="1"/>
    </xf>
    <xf numFmtId="0" fontId="8" fillId="0" borderId="2" xfId="1" applyFont="1" applyBorder="1" applyAlignment="1">
      <alignment horizontal="center" wrapText="1"/>
    </xf>
    <xf numFmtId="0" fontId="8" fillId="0" borderId="57" xfId="1" quotePrefix="1" applyNumberFormat="1" applyFont="1" applyBorder="1" applyAlignment="1">
      <alignment horizontal="center" wrapText="1"/>
    </xf>
    <xf numFmtId="0" fontId="8" fillId="0" borderId="2" xfId="1" quotePrefix="1" applyNumberFormat="1" applyFont="1" applyBorder="1" applyAlignment="1">
      <alignment horizontal="center" wrapText="1"/>
    </xf>
    <xf numFmtId="0" fontId="8" fillId="0" borderId="44" xfId="1" applyFont="1" applyBorder="1" applyAlignment="1">
      <alignment horizontal="center" wrapText="1"/>
    </xf>
    <xf numFmtId="0" fontId="8" fillId="0" borderId="35" xfId="1" applyFont="1" applyBorder="1" applyAlignment="1">
      <alignment horizontal="center" vertical="center" textRotation="255"/>
    </xf>
    <xf numFmtId="0" fontId="8" fillId="0" borderId="63" xfId="0" applyFont="1" applyBorder="1" applyAlignment="1">
      <alignment horizontal="center" vertical="center" textRotation="255"/>
    </xf>
    <xf numFmtId="0" fontId="8" fillId="0" borderId="45"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78" xfId="0" applyFont="1" applyBorder="1" applyAlignment="1">
      <alignment horizontal="center" vertical="center" textRotation="255"/>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58" xfId="0" applyFont="1" applyBorder="1" applyAlignment="1">
      <alignment horizontal="left" vertical="center"/>
    </xf>
    <xf numFmtId="0" fontId="8" fillId="0" borderId="6" xfId="1" applyFont="1" applyBorder="1" applyAlignment="1">
      <alignment horizontal="left" vertical="center"/>
    </xf>
    <xf numFmtId="0" fontId="8" fillId="0" borderId="57" xfId="1" applyFont="1" applyBorder="1" applyAlignment="1">
      <alignment horizontal="center" vertical="center" textRotation="255"/>
    </xf>
    <xf numFmtId="0" fontId="8" fillId="0" borderId="61" xfId="0" applyFont="1" applyBorder="1" applyAlignment="1">
      <alignment horizontal="center" vertical="center" textRotation="255" shrinkToFit="1"/>
    </xf>
    <xf numFmtId="0" fontId="8" fillId="0" borderId="48" xfId="0" applyFont="1" applyBorder="1" applyAlignment="1">
      <alignment horizontal="center" vertical="center"/>
    </xf>
    <xf numFmtId="0" fontId="8" fillId="0" borderId="27" xfId="0" applyFont="1" applyBorder="1" applyAlignment="1">
      <alignment horizontal="center" vertical="center"/>
    </xf>
    <xf numFmtId="0" fontId="3" fillId="0" borderId="57" xfId="0" applyFont="1" applyBorder="1" applyAlignment="1">
      <alignment horizontal="center" vertical="center" wrapText="1"/>
    </xf>
    <xf numFmtId="0" fontId="8" fillId="0" borderId="55" xfId="0" applyFont="1" applyBorder="1" applyAlignment="1">
      <alignment horizontal="center" vertical="center"/>
    </xf>
    <xf numFmtId="0" fontId="14" fillId="0" borderId="52" xfId="0" applyFont="1" applyBorder="1" applyAlignment="1">
      <alignment horizontal="center" vertical="center"/>
    </xf>
    <xf numFmtId="180" fontId="8" fillId="0" borderId="95" xfId="1" applyNumberFormat="1" applyFont="1" applyBorder="1" applyAlignment="1">
      <alignment horizontal="center" vertical="center" textRotation="255"/>
    </xf>
    <xf numFmtId="180" fontId="8" fillId="0" borderId="93" xfId="1" applyNumberFormat="1" applyFont="1" applyBorder="1" applyAlignment="1">
      <alignment horizontal="center" vertical="center" textRotation="255"/>
    </xf>
    <xf numFmtId="180" fontId="8" fillId="0" borderId="94" xfId="1" applyNumberFormat="1" applyFont="1" applyBorder="1" applyAlignment="1">
      <alignment horizontal="center" vertical="center" textRotation="255"/>
    </xf>
    <xf numFmtId="0" fontId="14" fillId="0" borderId="2" xfId="0" applyFont="1" applyBorder="1" applyAlignment="1">
      <alignment horizontal="center" vertical="center"/>
    </xf>
    <xf numFmtId="0" fontId="8" fillId="0" borderId="14" xfId="1" applyFont="1" applyBorder="1" applyAlignment="1">
      <alignment horizontal="distributed" vertical="center" indent="2"/>
    </xf>
    <xf numFmtId="0" fontId="8" fillId="0" borderId="21" xfId="1" applyFont="1" applyBorder="1" applyAlignment="1">
      <alignment horizontal="distributed" vertical="center" indent="2"/>
    </xf>
    <xf numFmtId="0" fontId="8" fillId="0" borderId="5" xfId="1" applyFont="1" applyBorder="1" applyAlignment="1">
      <alignment horizontal="distributed" vertical="center" indent="2"/>
    </xf>
    <xf numFmtId="0" fontId="8" fillId="0" borderId="7" xfId="1" applyFont="1" applyBorder="1" applyAlignment="1">
      <alignment horizontal="distributed" vertical="center" indent="2"/>
    </xf>
    <xf numFmtId="0" fontId="8" fillId="0" borderId="30" xfId="1" applyNumberFormat="1" applyFont="1" applyBorder="1" applyAlignment="1">
      <alignment horizontal="distributed" vertical="center" indent="4"/>
    </xf>
    <xf numFmtId="0" fontId="8" fillId="0" borderId="38" xfId="1" applyNumberFormat="1" applyFont="1" applyBorder="1" applyAlignment="1">
      <alignment horizontal="distributed" vertical="center" indent="7"/>
    </xf>
    <xf numFmtId="0" fontId="8" fillId="0" borderId="22" xfId="1" applyNumberFormat="1" applyFont="1" applyBorder="1" applyAlignment="1">
      <alignment horizontal="distributed" vertical="center" indent="10"/>
    </xf>
    <xf numFmtId="0" fontId="8" fillId="0" borderId="28" xfId="1" applyNumberFormat="1" applyFont="1" applyBorder="1" applyAlignment="1">
      <alignment horizontal="distributed" vertical="center" indent="10"/>
    </xf>
    <xf numFmtId="0" fontId="8" fillId="0" borderId="38" xfId="1" applyNumberFormat="1" applyFont="1" applyBorder="1" applyAlignment="1">
      <alignment horizontal="distributed" vertical="center" indent="10"/>
    </xf>
    <xf numFmtId="0" fontId="8" fillId="0" borderId="2" xfId="1" applyFont="1" applyBorder="1" applyAlignment="1">
      <alignment horizontal="center" vertical="center"/>
    </xf>
    <xf numFmtId="0" fontId="8" fillId="0" borderId="30" xfId="1" applyNumberFormat="1" applyFont="1" applyBorder="1" applyAlignment="1">
      <alignment horizontal="distributed" vertical="center" indent="10"/>
    </xf>
    <xf numFmtId="0" fontId="8" fillId="0" borderId="5" xfId="0" applyFont="1" applyBorder="1" applyAlignment="1">
      <alignment horizontal="distributed" vertical="center" indent="4"/>
    </xf>
    <xf numFmtId="0" fontId="8" fillId="0" borderId="6" xfId="0" applyFont="1" applyBorder="1" applyAlignment="1">
      <alignment horizontal="distributed" vertical="center" indent="4"/>
    </xf>
    <xf numFmtId="0" fontId="8" fillId="0" borderId="64" xfId="0" applyFont="1" applyBorder="1" applyAlignment="1">
      <alignment horizontal="distributed" vertical="center" indent="4"/>
    </xf>
    <xf numFmtId="0" fontId="8" fillId="0" borderId="6" xfId="0" applyFont="1" applyBorder="1" applyAlignment="1">
      <alignment horizontal="distributed" vertical="center" indent="2"/>
    </xf>
    <xf numFmtId="0" fontId="8" fillId="0" borderId="64" xfId="0" applyFont="1" applyBorder="1" applyAlignment="1">
      <alignment horizontal="distributed" vertical="center" indent="2"/>
    </xf>
    <xf numFmtId="0" fontId="8" fillId="0" borderId="23" xfId="1"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8" fillId="0" borderId="1" xfId="1" applyNumberFormat="1" applyFont="1" applyBorder="1" applyAlignment="1">
      <alignment horizontal="center" vertical="center"/>
    </xf>
    <xf numFmtId="38" fontId="8" fillId="0" borderId="10" xfId="2" applyFont="1" applyBorder="1" applyAlignment="1">
      <alignment horizontal="distributed" vertical="center" indent="2"/>
    </xf>
    <xf numFmtId="38" fontId="8" fillId="0" borderId="16" xfId="2" applyFont="1" applyBorder="1" applyAlignment="1">
      <alignment horizontal="distributed" vertical="center" indent="2"/>
    </xf>
    <xf numFmtId="38" fontId="8" fillId="0" borderId="58" xfId="2" applyFont="1" applyBorder="1" applyAlignment="1">
      <alignment horizontal="distributed" vertical="center" indent="2"/>
    </xf>
    <xf numFmtId="38" fontId="8" fillId="0" borderId="7" xfId="2" applyFont="1" applyBorder="1" applyAlignment="1">
      <alignment horizontal="distributed" vertical="center" indent="2"/>
    </xf>
    <xf numFmtId="38" fontId="8" fillId="0" borderId="66" xfId="2" applyFont="1" applyBorder="1" applyAlignment="1">
      <alignment horizontal="distributed" vertical="center" indent="2"/>
    </xf>
    <xf numFmtId="38" fontId="8" fillId="0" borderId="69" xfId="2" applyFont="1" applyBorder="1" applyAlignment="1">
      <alignment horizontal="distributed" vertical="center" indent="2"/>
    </xf>
    <xf numFmtId="38" fontId="8" fillId="0" borderId="22" xfId="2" applyFont="1" applyBorder="1" applyAlignment="1">
      <alignment horizontal="distributed" vertical="center" wrapText="1" indent="4"/>
    </xf>
    <xf numFmtId="38" fontId="8" fillId="0" borderId="28" xfId="2" applyFont="1" applyBorder="1" applyAlignment="1">
      <alignment horizontal="distributed" vertical="center" wrapText="1" indent="4"/>
    </xf>
    <xf numFmtId="38" fontId="8" fillId="0" borderId="30" xfId="2" applyFont="1" applyBorder="1" applyAlignment="1">
      <alignment horizontal="distributed" vertical="center" wrapText="1" indent="4"/>
    </xf>
    <xf numFmtId="38" fontId="8" fillId="0" borderId="22" xfId="2" applyFont="1" applyBorder="1" applyAlignment="1">
      <alignment horizontal="distributed" vertical="center" wrapText="1" indent="5"/>
    </xf>
    <xf numFmtId="38" fontId="8" fillId="0" borderId="28" xfId="2" applyFont="1" applyBorder="1" applyAlignment="1">
      <alignment horizontal="distributed" vertical="center" wrapText="1" indent="5"/>
    </xf>
    <xf numFmtId="38" fontId="8" fillId="0" borderId="30" xfId="2" applyFont="1" applyBorder="1" applyAlignment="1">
      <alignment horizontal="distributed" vertical="center" wrapText="1" indent="5"/>
    </xf>
    <xf numFmtId="38" fontId="8" fillId="0" borderId="38" xfId="2" applyFont="1" applyBorder="1" applyAlignment="1">
      <alignment horizontal="distributed" vertical="center" wrapText="1" indent="5"/>
    </xf>
    <xf numFmtId="38" fontId="8" fillId="0" borderId="9" xfId="2" applyFont="1" applyBorder="1" applyAlignment="1">
      <alignment horizontal="distributed" vertical="center" indent="3"/>
    </xf>
    <xf numFmtId="38" fontId="8" fillId="0" borderId="15" xfId="2" applyFont="1" applyBorder="1" applyAlignment="1">
      <alignment horizontal="distributed" vertical="center" indent="3"/>
    </xf>
    <xf numFmtId="38" fontId="8" fillId="0" borderId="10" xfId="2" applyFont="1" applyBorder="1" applyAlignment="1">
      <alignment horizontal="distributed" vertical="center" indent="3"/>
    </xf>
    <xf numFmtId="38" fontId="8" fillId="0" borderId="16" xfId="2" applyFont="1" applyBorder="1" applyAlignment="1">
      <alignment horizontal="distributed" vertical="center" indent="3"/>
    </xf>
    <xf numFmtId="38" fontId="8" fillId="0" borderId="11" xfId="2" applyFont="1" applyBorder="1" applyAlignment="1">
      <alignment horizontal="distributed" vertical="center" indent="3"/>
    </xf>
    <xf numFmtId="38" fontId="8" fillId="0" borderId="17" xfId="2" applyFont="1" applyBorder="1" applyAlignment="1">
      <alignment horizontal="distributed" vertical="center" indent="3"/>
    </xf>
    <xf numFmtId="38" fontId="8" fillId="0" borderId="57" xfId="2" applyFont="1" applyBorder="1" applyAlignment="1">
      <alignment horizontal="center" vertical="center" textRotation="255" wrapText="1"/>
    </xf>
    <xf numFmtId="38" fontId="8" fillId="0" borderId="2" xfId="2" applyFont="1" applyBorder="1" applyAlignment="1">
      <alignment horizontal="center" vertical="center" textRotation="255" wrapText="1"/>
    </xf>
    <xf numFmtId="38" fontId="8" fillId="0" borderId="3" xfId="2" applyFont="1" applyBorder="1" applyAlignment="1">
      <alignment horizontal="center" vertical="center" textRotation="255" wrapText="1"/>
    </xf>
    <xf numFmtId="0" fontId="8" fillId="0" borderId="57" xfId="1" applyFont="1" applyBorder="1" applyAlignment="1">
      <alignment horizontal="center" vertical="center" wrapText="1"/>
    </xf>
    <xf numFmtId="0" fontId="8" fillId="0" borderId="55" xfId="0" applyFont="1" applyBorder="1" applyAlignment="1">
      <alignment horizontal="center" vertical="center" wrapText="1"/>
    </xf>
    <xf numFmtId="0" fontId="8" fillId="0" borderId="14" xfId="0" applyFont="1" applyBorder="1" applyAlignment="1">
      <alignment horizontal="center" vertical="center"/>
    </xf>
    <xf numFmtId="0" fontId="8" fillId="0" borderId="21" xfId="0" applyFont="1" applyBorder="1" applyAlignment="1">
      <alignment horizontal="center" vertical="center"/>
    </xf>
    <xf numFmtId="0" fontId="14" fillId="0" borderId="2" xfId="0" applyFont="1" applyBorder="1" applyAlignment="1">
      <alignment horizontal="center" vertical="center" wrapText="1"/>
    </xf>
    <xf numFmtId="0" fontId="8" fillId="0" borderId="10" xfId="1" applyFont="1" applyBorder="1" applyAlignment="1">
      <alignment horizontal="center" vertical="center"/>
    </xf>
    <xf numFmtId="0" fontId="8" fillId="0" borderId="16" xfId="1" applyFont="1" applyBorder="1" applyAlignment="1">
      <alignment horizontal="center" vertical="center"/>
    </xf>
    <xf numFmtId="0" fontId="8" fillId="0" borderId="11" xfId="1" applyFont="1" applyBorder="1" applyAlignment="1">
      <alignment horizontal="center" vertical="center"/>
    </xf>
    <xf numFmtId="0" fontId="8" fillId="0" borderId="17" xfId="1" applyFont="1" applyBorder="1" applyAlignment="1">
      <alignment horizontal="center" vertical="center"/>
    </xf>
    <xf numFmtId="0" fontId="8" fillId="0" borderId="22" xfId="0" applyFont="1" applyBorder="1" applyAlignment="1">
      <alignment horizontal="distributed" vertical="center" wrapText="1" indent="3"/>
    </xf>
    <xf numFmtId="0" fontId="8" fillId="0" borderId="28" xfId="0" applyFont="1" applyBorder="1" applyAlignment="1">
      <alignment horizontal="distributed" vertical="center" wrapText="1" indent="3"/>
    </xf>
    <xf numFmtId="0" fontId="8" fillId="0" borderId="30" xfId="0" applyFont="1" applyBorder="1" applyAlignment="1">
      <alignment horizontal="distributed" vertical="center" wrapText="1" indent="3"/>
    </xf>
    <xf numFmtId="0" fontId="8" fillId="0" borderId="38" xfId="0" applyFont="1" applyBorder="1" applyAlignment="1">
      <alignment horizontal="distributed" vertical="center" wrapText="1" indent="3"/>
    </xf>
    <xf numFmtId="0" fontId="14" fillId="0" borderId="52" xfId="0" applyFont="1" applyBorder="1" applyAlignment="1">
      <alignment horizontal="center" vertical="center" wrapText="1"/>
    </xf>
    <xf numFmtId="0" fontId="8" fillId="0" borderId="9" xfId="1" applyFont="1" applyBorder="1" applyAlignment="1">
      <alignment horizontal="center" vertical="center"/>
    </xf>
    <xf numFmtId="0" fontId="8" fillId="0" borderId="15" xfId="1"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8" fillId="0" borderId="22" xfId="1" applyNumberFormat="1" applyFont="1" applyBorder="1" applyAlignment="1">
      <alignment horizontal="distributed" vertical="center" wrapText="1" indent="6"/>
    </xf>
    <xf numFmtId="0" fontId="8" fillId="0" borderId="28" xfId="1" applyNumberFormat="1" applyFont="1" applyBorder="1" applyAlignment="1">
      <alignment horizontal="distributed" vertical="center" wrapText="1" indent="6"/>
    </xf>
    <xf numFmtId="0" fontId="8" fillId="0" borderId="30" xfId="1" applyNumberFormat="1" applyFont="1" applyBorder="1" applyAlignment="1">
      <alignment horizontal="distributed" vertical="center" wrapText="1" indent="6"/>
    </xf>
    <xf numFmtId="0" fontId="8" fillId="0" borderId="38" xfId="0" applyFont="1" applyBorder="1" applyAlignment="1">
      <alignment horizontal="distributed" vertical="center" wrapText="1" indent="6"/>
    </xf>
    <xf numFmtId="0" fontId="8" fillId="0" borderId="57" xfId="0" applyFont="1" applyBorder="1" applyAlignment="1">
      <alignment horizontal="distributed" vertical="center" wrapText="1" indent="1"/>
    </xf>
    <xf numFmtId="0" fontId="14" fillId="0" borderId="2" xfId="0" applyFont="1" applyBorder="1" applyAlignment="1">
      <alignment horizontal="distributed" vertical="center" wrapText="1" indent="1"/>
    </xf>
    <xf numFmtId="0" fontId="8" fillId="0" borderId="1" xfId="0" applyFont="1" applyBorder="1" applyAlignment="1">
      <alignment horizontal="distributed" vertical="center" wrapText="1" indent="1"/>
    </xf>
    <xf numFmtId="0" fontId="8" fillId="0" borderId="39" xfId="0" applyFont="1" applyBorder="1" applyAlignment="1">
      <alignment horizontal="distributed" vertical="center" wrapText="1" indent="1"/>
    </xf>
    <xf numFmtId="0" fontId="14" fillId="0" borderId="52" xfId="0" applyFont="1" applyBorder="1" applyAlignment="1">
      <alignment horizontal="distributed" vertical="center" wrapText="1" indent="1"/>
    </xf>
    <xf numFmtId="0" fontId="8" fillId="0" borderId="22" xfId="1" applyNumberFormat="1" applyFont="1" applyBorder="1" applyAlignment="1">
      <alignment horizontal="distributed" vertical="center" wrapText="1" indent="4"/>
    </xf>
    <xf numFmtId="0" fontId="8" fillId="0" borderId="28" xfId="1" applyNumberFormat="1" applyFont="1" applyBorder="1" applyAlignment="1">
      <alignment horizontal="distributed" vertical="center" wrapText="1" indent="4"/>
    </xf>
    <xf numFmtId="0" fontId="8" fillId="0" borderId="30" xfId="1" applyNumberFormat="1" applyFont="1" applyBorder="1" applyAlignment="1">
      <alignment horizontal="distributed" vertical="center" wrapText="1" indent="4"/>
    </xf>
    <xf numFmtId="0" fontId="8" fillId="0" borderId="22" xfId="1" applyNumberFormat="1" applyFont="1" applyBorder="1" applyAlignment="1">
      <alignment horizontal="distributed" vertical="center" indent="6"/>
    </xf>
    <xf numFmtId="0" fontId="8" fillId="0" borderId="28" xfId="1" applyNumberFormat="1" applyFont="1" applyBorder="1" applyAlignment="1">
      <alignment horizontal="distributed" vertical="center" indent="6"/>
    </xf>
    <xf numFmtId="0" fontId="8" fillId="0" borderId="30" xfId="1" applyNumberFormat="1" applyFont="1" applyBorder="1" applyAlignment="1">
      <alignment horizontal="distributed" vertical="center" indent="6"/>
    </xf>
    <xf numFmtId="0" fontId="8" fillId="0" borderId="39" xfId="0" applyFont="1" applyBorder="1" applyAlignment="1">
      <alignment horizontal="center" vertical="center"/>
    </xf>
    <xf numFmtId="0" fontId="8" fillId="0" borderId="22" xfId="0" applyFont="1" applyBorder="1" applyAlignment="1">
      <alignment horizontal="distributed" vertical="center" wrapText="1" indent="1"/>
    </xf>
    <xf numFmtId="0" fontId="8" fillId="0" borderId="30" xfId="0" applyFont="1" applyBorder="1" applyAlignment="1">
      <alignment horizontal="distributed" vertical="center" wrapText="1" indent="1"/>
    </xf>
    <xf numFmtId="0" fontId="8" fillId="0" borderId="5" xfId="0" applyFont="1" applyBorder="1" applyAlignment="1">
      <alignment horizontal="distributed" vertical="center" indent="3"/>
    </xf>
    <xf numFmtId="0" fontId="8" fillId="0" borderId="6" xfId="0" applyFont="1" applyBorder="1" applyAlignment="1">
      <alignment horizontal="distributed" vertical="center" indent="3"/>
    </xf>
    <xf numFmtId="0" fontId="8" fillId="0" borderId="7" xfId="0" applyFont="1" applyBorder="1" applyAlignment="1">
      <alignment horizontal="distributed" vertical="center" indent="3"/>
    </xf>
    <xf numFmtId="0" fontId="8" fillId="0" borderId="64" xfId="0" applyFont="1" applyBorder="1" applyAlignment="1">
      <alignment horizontal="distributed" vertical="center" indent="3"/>
    </xf>
    <xf numFmtId="0" fontId="8" fillId="0" borderId="57" xfId="1" applyNumberFormat="1" applyFont="1" applyBorder="1" applyAlignment="1">
      <alignment horizontal="center" vertical="center"/>
    </xf>
    <xf numFmtId="0" fontId="8" fillId="0" borderId="31" xfId="0" applyFont="1" applyBorder="1" applyAlignment="1">
      <alignment horizontal="center" vertical="center" textRotation="255" wrapText="1"/>
    </xf>
    <xf numFmtId="0" fontId="8" fillId="0" borderId="32" xfId="0" applyFont="1" applyBorder="1" applyAlignment="1">
      <alignment horizontal="center" vertical="center" textRotation="255" wrapText="1"/>
    </xf>
    <xf numFmtId="0" fontId="8" fillId="0" borderId="33" xfId="0" applyFont="1" applyBorder="1" applyAlignment="1">
      <alignment horizontal="center" vertical="center" textRotation="255" wrapText="1"/>
    </xf>
    <xf numFmtId="0" fontId="9" fillId="0" borderId="2" xfId="0" applyFont="1" applyBorder="1" applyAlignment="1">
      <alignment vertical="top" wrapText="1"/>
    </xf>
    <xf numFmtId="0" fontId="20" fillId="0" borderId="2" xfId="0" applyFont="1" applyBorder="1" applyAlignment="1">
      <alignment vertical="top" wrapText="1"/>
    </xf>
    <xf numFmtId="0" fontId="8" fillId="0" borderId="22" xfId="0" applyFont="1" applyBorder="1" applyAlignment="1">
      <alignment horizontal="distributed" vertical="center" wrapText="1" indent="7"/>
    </xf>
    <xf numFmtId="0" fontId="8" fillId="0" borderId="28" xfId="0" applyFont="1" applyBorder="1" applyAlignment="1">
      <alignment horizontal="distributed" vertical="center" wrapText="1" indent="7"/>
    </xf>
    <xf numFmtId="0" fontId="8" fillId="0" borderId="38" xfId="0" applyFont="1" applyBorder="1" applyAlignment="1">
      <alignment horizontal="distributed" vertical="center" wrapText="1" indent="7"/>
    </xf>
    <xf numFmtId="0" fontId="8" fillId="0" borderId="5" xfId="0" applyFont="1" applyBorder="1" applyAlignment="1">
      <alignment horizontal="distributed" vertical="center" indent="5"/>
    </xf>
    <xf numFmtId="0" fontId="8" fillId="0" borderId="6" xfId="0" applyFont="1" applyBorder="1" applyAlignment="1">
      <alignment horizontal="distributed" vertical="center" indent="5"/>
    </xf>
    <xf numFmtId="0" fontId="8" fillId="0" borderId="7" xfId="0" applyFont="1" applyBorder="1" applyAlignment="1">
      <alignment horizontal="distributed" vertical="center" indent="5"/>
    </xf>
    <xf numFmtId="0" fontId="8" fillId="0" borderId="7" xfId="0" applyFont="1" applyBorder="1" applyAlignment="1">
      <alignment horizontal="distributed" vertical="center" indent="4"/>
    </xf>
    <xf numFmtId="0" fontId="8" fillId="0" borderId="5" xfId="0" applyFont="1" applyBorder="1" applyAlignment="1">
      <alignment horizontal="distributed" vertical="center" wrapText="1" indent="3"/>
    </xf>
    <xf numFmtId="0" fontId="8" fillId="0" borderId="6" xfId="0" applyFont="1" applyBorder="1" applyAlignment="1">
      <alignment horizontal="distributed" vertical="center" wrapText="1" indent="3"/>
    </xf>
    <xf numFmtId="0" fontId="8" fillId="0" borderId="64" xfId="0" applyFont="1" applyBorder="1" applyAlignment="1">
      <alignment horizontal="distributed" vertical="center" wrapText="1" indent="3"/>
    </xf>
    <xf numFmtId="0" fontId="12" fillId="0" borderId="1"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9" fillId="0" borderId="1" xfId="0" applyFont="1" applyBorder="1" applyAlignment="1">
      <alignment vertical="top" wrapText="1"/>
    </xf>
    <xf numFmtId="0" fontId="20" fillId="0" borderId="3" xfId="0" applyFont="1" applyBorder="1" applyAlignment="1">
      <alignment vertical="center" wrapText="1"/>
    </xf>
    <xf numFmtId="0" fontId="16" fillId="0" borderId="1" xfId="0" applyFont="1" applyBorder="1" applyAlignment="1">
      <alignment vertical="top" wrapText="1"/>
    </xf>
    <xf numFmtId="0" fontId="23" fillId="0" borderId="2" xfId="0" applyFont="1" applyBorder="1" applyAlignment="1">
      <alignment vertical="top" wrapText="1"/>
    </xf>
    <xf numFmtId="0" fontId="23" fillId="0" borderId="3" xfId="0" applyFont="1" applyBorder="1" applyAlignment="1">
      <alignment vertical="center" wrapText="1"/>
    </xf>
    <xf numFmtId="0" fontId="9" fillId="0" borderId="39" xfId="0" applyFont="1" applyBorder="1" applyAlignment="1">
      <alignment vertical="top" wrapText="1"/>
    </xf>
    <xf numFmtId="0" fontId="20" fillId="0" borderId="52" xfId="0" applyFont="1" applyBorder="1" applyAlignment="1">
      <alignment vertical="top" wrapText="1"/>
    </xf>
    <xf numFmtId="0" fontId="20" fillId="0" borderId="40" xfId="0" applyFont="1" applyBorder="1" applyAlignment="1">
      <alignment vertical="center" wrapText="1"/>
    </xf>
    <xf numFmtId="0" fontId="8" fillId="0" borderId="5" xfId="0" applyFont="1" applyBorder="1" applyAlignment="1">
      <alignment horizontal="distributed" vertical="center" indent="7"/>
    </xf>
    <xf numFmtId="0" fontId="8" fillId="0" borderId="6" xfId="0" applyFont="1" applyBorder="1" applyAlignment="1">
      <alignment horizontal="distributed" vertical="center" indent="7"/>
    </xf>
    <xf numFmtId="0" fontId="8" fillId="0" borderId="7" xfId="0" applyFont="1" applyBorder="1" applyAlignment="1">
      <alignment horizontal="distributed" vertical="center" indent="7"/>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23" fillId="0" borderId="3" xfId="0" applyFont="1" applyBorder="1" applyAlignment="1">
      <alignment vertical="top" wrapText="1"/>
    </xf>
    <xf numFmtId="0" fontId="8" fillId="0" borderId="2" xfId="0" applyFont="1" applyBorder="1" applyAlignment="1">
      <alignment horizontal="distributed" vertical="center" wrapText="1" indent="1"/>
    </xf>
    <xf numFmtId="0" fontId="9" fillId="0" borderId="1" xfId="0" applyFont="1" applyBorder="1" applyAlignment="1">
      <alignment horizontal="center" vertical="center" wrapText="1"/>
    </xf>
    <xf numFmtId="0" fontId="9" fillId="0" borderId="2" xfId="1" applyFont="1" applyBorder="1" applyAlignment="1">
      <alignment horizontal="center" vertical="center" wrapText="1"/>
    </xf>
    <xf numFmtId="0" fontId="8" fillId="0" borderId="7" xfId="0" applyFont="1" applyBorder="1" applyAlignment="1">
      <alignment horizontal="distributed" vertical="center" wrapText="1" indent="3"/>
    </xf>
    <xf numFmtId="0" fontId="8" fillId="0" borderId="5" xfId="0" applyFont="1" applyBorder="1" applyAlignment="1">
      <alignment horizontal="distributed" vertical="center" indent="8"/>
    </xf>
    <xf numFmtId="0" fontId="8" fillId="0" borderId="6" xfId="0" applyFont="1" applyBorder="1" applyAlignment="1">
      <alignment horizontal="distributed" vertical="center" indent="8"/>
    </xf>
    <xf numFmtId="0" fontId="8" fillId="0" borderId="7" xfId="0" applyFont="1" applyBorder="1" applyAlignment="1">
      <alignment horizontal="distributed" vertical="center" indent="8"/>
    </xf>
    <xf numFmtId="0" fontId="8" fillId="0" borderId="5" xfId="0" applyFont="1" applyBorder="1" applyAlignment="1">
      <alignment horizontal="distributed" vertical="center" wrapText="1" indent="4"/>
    </xf>
    <xf numFmtId="0" fontId="8" fillId="0" borderId="6" xfId="0" applyFont="1" applyBorder="1" applyAlignment="1">
      <alignment horizontal="distributed" vertical="center" wrapText="1" indent="4"/>
    </xf>
    <xf numFmtId="0" fontId="8" fillId="0" borderId="64" xfId="0" applyFont="1" applyBorder="1" applyAlignment="1">
      <alignment horizontal="distributed" vertical="center" wrapText="1" indent="4"/>
    </xf>
    <xf numFmtId="0" fontId="8" fillId="0" borderId="5" xfId="0" applyFont="1" applyBorder="1" applyAlignment="1">
      <alignment horizontal="distributed" vertical="center" wrapText="1" indent="7"/>
    </xf>
    <xf numFmtId="0" fontId="8" fillId="0" borderId="6" xfId="0" applyFont="1" applyBorder="1" applyAlignment="1">
      <alignment horizontal="distributed" vertical="center" wrapText="1" indent="7"/>
    </xf>
    <xf numFmtId="0" fontId="8" fillId="0" borderId="7" xfId="0" applyFont="1" applyBorder="1" applyAlignment="1">
      <alignment horizontal="distributed" vertical="center" wrapText="1" indent="7"/>
    </xf>
    <xf numFmtId="0" fontId="8" fillId="0" borderId="7" xfId="0" applyFont="1" applyBorder="1" applyAlignment="1">
      <alignment horizontal="distributed" vertical="center" wrapText="1" indent="4"/>
    </xf>
    <xf numFmtId="0" fontId="8" fillId="0" borderId="1"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2" xfId="0" applyFont="1" applyBorder="1" applyAlignment="1">
      <alignment horizontal="distributed" vertical="center" wrapText="1" indent="10"/>
    </xf>
    <xf numFmtId="0" fontId="8" fillId="0" borderId="28" xfId="0" applyFont="1" applyBorder="1" applyAlignment="1">
      <alignment horizontal="distributed" vertical="center" wrapText="1" indent="10"/>
    </xf>
    <xf numFmtId="0" fontId="8" fillId="0" borderId="30" xfId="0" applyFont="1" applyBorder="1" applyAlignment="1">
      <alignment horizontal="distributed" vertical="center" wrapText="1" indent="10"/>
    </xf>
    <xf numFmtId="0" fontId="8" fillId="0" borderId="22" xfId="0" applyFont="1" applyBorder="1" applyAlignment="1">
      <alignment horizontal="distributed" vertical="center" wrapText="1" indent="2"/>
    </xf>
    <xf numFmtId="0" fontId="8" fillId="0" borderId="28" xfId="0" applyFont="1" applyBorder="1" applyAlignment="1">
      <alignment horizontal="distributed" vertical="center" wrapText="1" indent="2"/>
    </xf>
    <xf numFmtId="0" fontId="8" fillId="0" borderId="30" xfId="0" applyFont="1" applyBorder="1" applyAlignment="1">
      <alignment horizontal="distributed" vertical="center" wrapText="1" indent="2"/>
    </xf>
  </cellXfs>
  <cellStyles count="3">
    <cellStyle name="桁区切り" xfId="2" builtinId="6"/>
    <cellStyle name="標準" xfId="0" builtinId="0"/>
    <cellStyle name="標準_Sheet2" xfId="1" xr:uid="{00000000-0005-0000-0000-000001000000}"/>
  </cellStyles>
  <dxfs count="0"/>
  <tableStyles count="0" defaultTableStyle="TableStyleMedium2" defaultPivotStyle="PivotStyleLight16"/>
  <colors>
    <mruColors>
      <color rgb="FFFFCC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2551" name="Line 1">
          <a:extLst>
            <a:ext uri="{FF2B5EF4-FFF2-40B4-BE49-F238E27FC236}">
              <a16:creationId xmlns:a16="http://schemas.microsoft.com/office/drawing/2014/main" id="{00000000-0008-0000-0100-0000F7090000}"/>
            </a:ext>
          </a:extLst>
        </xdr:cNvPr>
        <xdr:cNvSpPr>
          <a:spLocks noChangeShapeType="1"/>
        </xdr:cNvSpPr>
      </xdr:nvSpPr>
      <xdr:spPr>
        <a:xfrm>
          <a:off x="0" y="1276350"/>
          <a:ext cx="1314450" cy="8153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5</xdr:row>
      <xdr:rowOff>0</xdr:rowOff>
    </xdr:from>
    <xdr:to>
      <xdr:col>19</xdr:col>
      <xdr:colOff>0</xdr:colOff>
      <xdr:row>8</xdr:row>
      <xdr:rowOff>0</xdr:rowOff>
    </xdr:to>
    <xdr:sp macro="" textlink="">
      <xdr:nvSpPr>
        <xdr:cNvPr id="2552" name="Line 2">
          <a:extLst>
            <a:ext uri="{FF2B5EF4-FFF2-40B4-BE49-F238E27FC236}">
              <a16:creationId xmlns:a16="http://schemas.microsoft.com/office/drawing/2014/main" id="{00000000-0008-0000-0100-0000F8090000}"/>
            </a:ext>
          </a:extLst>
        </xdr:cNvPr>
        <xdr:cNvSpPr>
          <a:spLocks noChangeShapeType="1"/>
        </xdr:cNvSpPr>
      </xdr:nvSpPr>
      <xdr:spPr>
        <a:xfrm>
          <a:off x="13687425" y="1276350"/>
          <a:ext cx="1314450" cy="8153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876300</xdr:colOff>
      <xdr:row>10</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a:xfrm>
          <a:off x="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21</xdr:col>
      <xdr:colOff>876300</xdr:colOff>
      <xdr:row>10</xdr:row>
      <xdr:rowOff>0</xdr:rowOff>
    </xdr:to>
    <xdr:sp macro="" textlink="">
      <xdr:nvSpPr>
        <xdr:cNvPr id="3" name="Line 1">
          <a:extLst>
            <a:ext uri="{FF2B5EF4-FFF2-40B4-BE49-F238E27FC236}">
              <a16:creationId xmlns:a16="http://schemas.microsoft.com/office/drawing/2014/main" id="{00000000-0008-0000-0A00-000003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21</xdr:col>
      <xdr:colOff>876300</xdr:colOff>
      <xdr:row>10</xdr:row>
      <xdr:rowOff>0</xdr:rowOff>
    </xdr:to>
    <xdr:sp macro="" textlink="">
      <xdr:nvSpPr>
        <xdr:cNvPr id="4" name="Line 1">
          <a:extLst>
            <a:ext uri="{FF2B5EF4-FFF2-40B4-BE49-F238E27FC236}">
              <a16:creationId xmlns:a16="http://schemas.microsoft.com/office/drawing/2014/main" id="{00000000-0008-0000-0A00-000004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39</xdr:col>
      <xdr:colOff>0</xdr:colOff>
      <xdr:row>5</xdr:row>
      <xdr:rowOff>0</xdr:rowOff>
    </xdr:from>
    <xdr:to>
      <xdr:col>40</xdr:col>
      <xdr:colOff>876300</xdr:colOff>
      <xdr:row>10</xdr:row>
      <xdr:rowOff>0</xdr:rowOff>
    </xdr:to>
    <xdr:sp macro="" textlink="">
      <xdr:nvSpPr>
        <xdr:cNvPr id="5" name="Line 1">
          <a:extLst>
            <a:ext uri="{FF2B5EF4-FFF2-40B4-BE49-F238E27FC236}">
              <a16:creationId xmlns:a16="http://schemas.microsoft.com/office/drawing/2014/main" id="{00000000-0008-0000-0A00-000005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39</xdr:col>
      <xdr:colOff>0</xdr:colOff>
      <xdr:row>5</xdr:row>
      <xdr:rowOff>0</xdr:rowOff>
    </xdr:from>
    <xdr:to>
      <xdr:col>40</xdr:col>
      <xdr:colOff>876300</xdr:colOff>
      <xdr:row>10</xdr:row>
      <xdr:rowOff>0</xdr:rowOff>
    </xdr:to>
    <xdr:sp macro="" textlink="">
      <xdr:nvSpPr>
        <xdr:cNvPr id="6" name="Line 1">
          <a:extLst>
            <a:ext uri="{FF2B5EF4-FFF2-40B4-BE49-F238E27FC236}">
              <a16:creationId xmlns:a16="http://schemas.microsoft.com/office/drawing/2014/main" id="{00000000-0008-0000-0A00-000006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876300</xdr:colOff>
      <xdr:row>10</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a:xfrm>
          <a:off x="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21</xdr:col>
      <xdr:colOff>876300</xdr:colOff>
      <xdr:row>10</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21</xdr:col>
      <xdr:colOff>876300</xdr:colOff>
      <xdr:row>10</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39</xdr:col>
      <xdr:colOff>0</xdr:colOff>
      <xdr:row>5</xdr:row>
      <xdr:rowOff>0</xdr:rowOff>
    </xdr:from>
    <xdr:to>
      <xdr:col>40</xdr:col>
      <xdr:colOff>876300</xdr:colOff>
      <xdr:row>10</xdr:row>
      <xdr:rowOff>0</xdr:rowOff>
    </xdr:to>
    <xdr:sp macro="" textlink="">
      <xdr:nvSpPr>
        <xdr:cNvPr id="5" name="Line 1">
          <a:extLst>
            <a:ext uri="{FF2B5EF4-FFF2-40B4-BE49-F238E27FC236}">
              <a16:creationId xmlns:a16="http://schemas.microsoft.com/office/drawing/2014/main" id="{00000000-0008-0000-0B00-000005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39</xdr:col>
      <xdr:colOff>0</xdr:colOff>
      <xdr:row>5</xdr:row>
      <xdr:rowOff>0</xdr:rowOff>
    </xdr:from>
    <xdr:to>
      <xdr:col>40</xdr:col>
      <xdr:colOff>876300</xdr:colOff>
      <xdr:row>10</xdr:row>
      <xdr:rowOff>0</xdr:rowOff>
    </xdr:to>
    <xdr:sp macro="" textlink="">
      <xdr:nvSpPr>
        <xdr:cNvPr id="6" name="Line 1">
          <a:extLst>
            <a:ext uri="{FF2B5EF4-FFF2-40B4-BE49-F238E27FC236}">
              <a16:creationId xmlns:a16="http://schemas.microsoft.com/office/drawing/2014/main" id="{00000000-0008-0000-0B00-000006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12530" name="Line 1">
          <a:extLst>
            <a:ext uri="{FF2B5EF4-FFF2-40B4-BE49-F238E27FC236}">
              <a16:creationId xmlns:a16="http://schemas.microsoft.com/office/drawing/2014/main" id="{00000000-0008-0000-0D00-0000F2300000}"/>
            </a:ext>
          </a:extLst>
        </xdr:cNvPr>
        <xdr:cNvSpPr>
          <a:spLocks noChangeShapeType="1"/>
        </xdr:cNvSpPr>
      </xdr:nvSpPr>
      <xdr:spPr>
        <a:xfrm>
          <a:off x="0" y="1276350"/>
          <a:ext cx="1162050" cy="7658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13558" name="Line 1">
          <a:extLst>
            <a:ext uri="{FF2B5EF4-FFF2-40B4-BE49-F238E27FC236}">
              <a16:creationId xmlns:a16="http://schemas.microsoft.com/office/drawing/2014/main" id="{00000000-0008-0000-0F00-0000F6340000}"/>
            </a:ext>
          </a:extLst>
        </xdr:cNvPr>
        <xdr:cNvSpPr>
          <a:spLocks noChangeShapeType="1"/>
        </xdr:cNvSpPr>
      </xdr:nvSpPr>
      <xdr:spPr>
        <a:xfrm>
          <a:off x="0" y="1276350"/>
          <a:ext cx="1314450" cy="10706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24819" name="Line 1">
          <a:extLst>
            <a:ext uri="{FF2B5EF4-FFF2-40B4-BE49-F238E27FC236}">
              <a16:creationId xmlns:a16="http://schemas.microsoft.com/office/drawing/2014/main" id="{00000000-0008-0000-1000-0000F3600000}"/>
            </a:ext>
          </a:extLst>
        </xdr:cNvPr>
        <xdr:cNvSpPr>
          <a:spLocks noChangeShapeType="1"/>
        </xdr:cNvSpPr>
      </xdr:nvSpPr>
      <xdr:spPr>
        <a:xfrm>
          <a:off x="0" y="1276350"/>
          <a:ext cx="1162050" cy="10325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14579" name="Line 1">
          <a:extLst>
            <a:ext uri="{FF2B5EF4-FFF2-40B4-BE49-F238E27FC236}">
              <a16:creationId xmlns:a16="http://schemas.microsoft.com/office/drawing/2014/main" id="{00000000-0008-0000-1100-0000F3380000}"/>
            </a:ext>
          </a:extLst>
        </xdr:cNvPr>
        <xdr:cNvSpPr>
          <a:spLocks noChangeShapeType="1"/>
        </xdr:cNvSpPr>
      </xdr:nvSpPr>
      <xdr:spPr>
        <a:xfrm>
          <a:off x="0" y="1276350"/>
          <a:ext cx="1162050" cy="103251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10</xdr:row>
      <xdr:rowOff>0</xdr:rowOff>
    </xdr:to>
    <xdr:sp macro="" textlink="">
      <xdr:nvSpPr>
        <xdr:cNvPr id="15855" name="Line 1">
          <a:extLst>
            <a:ext uri="{FF2B5EF4-FFF2-40B4-BE49-F238E27FC236}">
              <a16:creationId xmlns:a16="http://schemas.microsoft.com/office/drawing/2014/main" id="{00000000-0008-0000-1200-0000EF3D0000}"/>
            </a:ext>
          </a:extLst>
        </xdr:cNvPr>
        <xdr:cNvSpPr>
          <a:spLocks noChangeShapeType="1"/>
        </xdr:cNvSpPr>
      </xdr:nvSpPr>
      <xdr:spPr>
        <a:xfrm>
          <a:off x="0" y="1276350"/>
          <a:ext cx="1238250" cy="137350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0</xdr:colOff>
      <xdr:row>5</xdr:row>
      <xdr:rowOff>0</xdr:rowOff>
    </xdr:from>
    <xdr:to>
      <xdr:col>20</xdr:col>
      <xdr:colOff>0</xdr:colOff>
      <xdr:row>10</xdr:row>
      <xdr:rowOff>0</xdr:rowOff>
    </xdr:to>
    <xdr:sp macro="" textlink="">
      <xdr:nvSpPr>
        <xdr:cNvPr id="15856" name="Line 2">
          <a:extLst>
            <a:ext uri="{FF2B5EF4-FFF2-40B4-BE49-F238E27FC236}">
              <a16:creationId xmlns:a16="http://schemas.microsoft.com/office/drawing/2014/main" id="{00000000-0008-0000-1200-0000F03D0000}"/>
            </a:ext>
          </a:extLst>
        </xdr:cNvPr>
        <xdr:cNvSpPr>
          <a:spLocks noChangeShapeType="1"/>
        </xdr:cNvSpPr>
      </xdr:nvSpPr>
      <xdr:spPr>
        <a:xfrm>
          <a:off x="12592050" y="1276350"/>
          <a:ext cx="1200150" cy="137350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10</xdr:row>
      <xdr:rowOff>0</xdr:rowOff>
    </xdr:to>
    <xdr:sp macro="" textlink="">
      <xdr:nvSpPr>
        <xdr:cNvPr id="26120" name="Line 1">
          <a:extLst>
            <a:ext uri="{FF2B5EF4-FFF2-40B4-BE49-F238E27FC236}">
              <a16:creationId xmlns:a16="http://schemas.microsoft.com/office/drawing/2014/main" id="{00000000-0008-0000-1300-000008660000}"/>
            </a:ext>
          </a:extLst>
        </xdr:cNvPr>
        <xdr:cNvSpPr>
          <a:spLocks noChangeShapeType="1"/>
        </xdr:cNvSpPr>
      </xdr:nvSpPr>
      <xdr:spPr>
        <a:xfrm>
          <a:off x="0" y="1276350"/>
          <a:ext cx="1238250" cy="137350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0</xdr:colOff>
      <xdr:row>5</xdr:row>
      <xdr:rowOff>0</xdr:rowOff>
    </xdr:from>
    <xdr:to>
      <xdr:col>20</xdr:col>
      <xdr:colOff>0</xdr:colOff>
      <xdr:row>10</xdr:row>
      <xdr:rowOff>0</xdr:rowOff>
    </xdr:to>
    <xdr:sp macro="" textlink="">
      <xdr:nvSpPr>
        <xdr:cNvPr id="26121" name="Line 2">
          <a:extLst>
            <a:ext uri="{FF2B5EF4-FFF2-40B4-BE49-F238E27FC236}">
              <a16:creationId xmlns:a16="http://schemas.microsoft.com/office/drawing/2014/main" id="{00000000-0008-0000-1300-000009660000}"/>
            </a:ext>
          </a:extLst>
        </xdr:cNvPr>
        <xdr:cNvSpPr>
          <a:spLocks noChangeShapeType="1"/>
        </xdr:cNvSpPr>
      </xdr:nvSpPr>
      <xdr:spPr>
        <a:xfrm>
          <a:off x="12592050" y="1276350"/>
          <a:ext cx="1200150" cy="137350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10</xdr:row>
      <xdr:rowOff>0</xdr:rowOff>
    </xdr:to>
    <xdr:sp macro="" textlink="">
      <xdr:nvSpPr>
        <xdr:cNvPr id="16955" name="Line 1">
          <a:extLst>
            <a:ext uri="{FF2B5EF4-FFF2-40B4-BE49-F238E27FC236}">
              <a16:creationId xmlns:a16="http://schemas.microsoft.com/office/drawing/2014/main" id="{00000000-0008-0000-1400-00003B420000}"/>
            </a:ext>
          </a:extLst>
        </xdr:cNvPr>
        <xdr:cNvSpPr>
          <a:spLocks noChangeShapeType="1"/>
        </xdr:cNvSpPr>
      </xdr:nvSpPr>
      <xdr:spPr>
        <a:xfrm>
          <a:off x="0" y="1276350"/>
          <a:ext cx="1238250" cy="137350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0</xdr:colOff>
      <xdr:row>5</xdr:row>
      <xdr:rowOff>0</xdr:rowOff>
    </xdr:from>
    <xdr:to>
      <xdr:col>20</xdr:col>
      <xdr:colOff>0</xdr:colOff>
      <xdr:row>10</xdr:row>
      <xdr:rowOff>0</xdr:rowOff>
    </xdr:to>
    <xdr:sp macro="" textlink="">
      <xdr:nvSpPr>
        <xdr:cNvPr id="16956" name="Line 2">
          <a:extLst>
            <a:ext uri="{FF2B5EF4-FFF2-40B4-BE49-F238E27FC236}">
              <a16:creationId xmlns:a16="http://schemas.microsoft.com/office/drawing/2014/main" id="{00000000-0008-0000-1400-00003C420000}"/>
            </a:ext>
          </a:extLst>
        </xdr:cNvPr>
        <xdr:cNvSpPr>
          <a:spLocks noChangeShapeType="1"/>
        </xdr:cNvSpPr>
      </xdr:nvSpPr>
      <xdr:spPr>
        <a:xfrm>
          <a:off x="12592050" y="1276350"/>
          <a:ext cx="1200150" cy="137350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0</xdr:colOff>
      <xdr:row>5</xdr:row>
      <xdr:rowOff>0</xdr:rowOff>
    </xdr:from>
    <xdr:to>
      <xdr:col>20</xdr:col>
      <xdr:colOff>0</xdr:colOff>
      <xdr:row>10</xdr:row>
      <xdr:rowOff>0</xdr:rowOff>
    </xdr:to>
    <xdr:sp macro="" textlink="">
      <xdr:nvSpPr>
        <xdr:cNvPr id="16957" name="Line 2">
          <a:extLst>
            <a:ext uri="{FF2B5EF4-FFF2-40B4-BE49-F238E27FC236}">
              <a16:creationId xmlns:a16="http://schemas.microsoft.com/office/drawing/2014/main" id="{00000000-0008-0000-1400-00003D420000}"/>
            </a:ext>
          </a:extLst>
        </xdr:cNvPr>
        <xdr:cNvSpPr>
          <a:spLocks noChangeShapeType="1"/>
        </xdr:cNvSpPr>
      </xdr:nvSpPr>
      <xdr:spPr>
        <a:xfrm>
          <a:off x="12592050" y="1276350"/>
          <a:ext cx="1200150" cy="137350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17896" name="Line 1">
          <a:extLst>
            <a:ext uri="{FF2B5EF4-FFF2-40B4-BE49-F238E27FC236}">
              <a16:creationId xmlns:a16="http://schemas.microsoft.com/office/drawing/2014/main" id="{00000000-0008-0000-1500-0000E8450000}"/>
            </a:ext>
          </a:extLst>
        </xdr:cNvPr>
        <xdr:cNvSpPr>
          <a:spLocks noChangeShapeType="1"/>
        </xdr:cNvSpPr>
      </xdr:nvSpPr>
      <xdr:spPr>
        <a:xfrm>
          <a:off x="0" y="1276350"/>
          <a:ext cx="1314450" cy="2095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0</xdr:colOff>
      <xdr:row>5</xdr:row>
      <xdr:rowOff>0</xdr:rowOff>
    </xdr:from>
    <xdr:to>
      <xdr:col>17</xdr:col>
      <xdr:colOff>0</xdr:colOff>
      <xdr:row>9</xdr:row>
      <xdr:rowOff>0</xdr:rowOff>
    </xdr:to>
    <xdr:sp macro="" textlink="">
      <xdr:nvSpPr>
        <xdr:cNvPr id="17897" name="Line 2">
          <a:extLst>
            <a:ext uri="{FF2B5EF4-FFF2-40B4-BE49-F238E27FC236}">
              <a16:creationId xmlns:a16="http://schemas.microsoft.com/office/drawing/2014/main" id="{00000000-0008-0000-1500-0000E9450000}"/>
            </a:ext>
          </a:extLst>
        </xdr:cNvPr>
        <xdr:cNvSpPr>
          <a:spLocks noChangeShapeType="1"/>
        </xdr:cNvSpPr>
      </xdr:nvSpPr>
      <xdr:spPr>
        <a:xfrm>
          <a:off x="12420600" y="1276350"/>
          <a:ext cx="1276350" cy="2095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4017" name="Line 1">
          <a:extLst>
            <a:ext uri="{FF2B5EF4-FFF2-40B4-BE49-F238E27FC236}">
              <a16:creationId xmlns:a16="http://schemas.microsoft.com/office/drawing/2014/main" id="{00000000-0008-0000-0200-0000B10F0000}"/>
            </a:ext>
          </a:extLst>
        </xdr:cNvPr>
        <xdr:cNvSpPr>
          <a:spLocks noChangeShapeType="1"/>
        </xdr:cNvSpPr>
      </xdr:nvSpPr>
      <xdr:spPr>
        <a:xfrm>
          <a:off x="0" y="1276350"/>
          <a:ext cx="1314450" cy="9677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25</xdr:col>
      <xdr:colOff>0</xdr:colOff>
      <xdr:row>5</xdr:row>
      <xdr:rowOff>0</xdr:rowOff>
    </xdr:from>
    <xdr:to>
      <xdr:col>25</xdr:col>
      <xdr:colOff>0</xdr:colOff>
      <xdr:row>8</xdr:row>
      <xdr:rowOff>0</xdr:rowOff>
    </xdr:to>
    <xdr:sp macro="" textlink="">
      <xdr:nvSpPr>
        <xdr:cNvPr id="4018" name="Line 3">
          <a:extLst>
            <a:ext uri="{FF2B5EF4-FFF2-40B4-BE49-F238E27FC236}">
              <a16:creationId xmlns:a16="http://schemas.microsoft.com/office/drawing/2014/main" id="{00000000-0008-0000-0200-0000B20F0000}"/>
            </a:ext>
          </a:extLst>
        </xdr:cNvPr>
        <xdr:cNvSpPr>
          <a:spLocks noChangeShapeType="1"/>
        </xdr:cNvSpPr>
      </xdr:nvSpPr>
      <xdr:spPr>
        <a:xfrm>
          <a:off x="17497425" y="1276350"/>
          <a:ext cx="0" cy="9677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0</xdr:colOff>
      <xdr:row>5</xdr:row>
      <xdr:rowOff>0</xdr:rowOff>
    </xdr:from>
    <xdr:to>
      <xdr:col>10</xdr:col>
      <xdr:colOff>0</xdr:colOff>
      <xdr:row>8</xdr:row>
      <xdr:rowOff>0</xdr:rowOff>
    </xdr:to>
    <xdr:sp macro="" textlink="">
      <xdr:nvSpPr>
        <xdr:cNvPr id="4019" name="Line 4">
          <a:extLst>
            <a:ext uri="{FF2B5EF4-FFF2-40B4-BE49-F238E27FC236}">
              <a16:creationId xmlns:a16="http://schemas.microsoft.com/office/drawing/2014/main" id="{00000000-0008-0000-0200-0000B30F0000}"/>
            </a:ext>
          </a:extLst>
        </xdr:cNvPr>
        <xdr:cNvSpPr>
          <a:spLocks noChangeShapeType="1"/>
        </xdr:cNvSpPr>
      </xdr:nvSpPr>
      <xdr:spPr>
        <a:xfrm>
          <a:off x="7181850" y="1276350"/>
          <a:ext cx="0" cy="9677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22</xdr:col>
      <xdr:colOff>0</xdr:colOff>
      <xdr:row>8</xdr:row>
      <xdr:rowOff>0</xdr:rowOff>
    </xdr:to>
    <xdr:sp macro="" textlink="">
      <xdr:nvSpPr>
        <xdr:cNvPr id="4020" name="Line 5">
          <a:extLst>
            <a:ext uri="{FF2B5EF4-FFF2-40B4-BE49-F238E27FC236}">
              <a16:creationId xmlns:a16="http://schemas.microsoft.com/office/drawing/2014/main" id="{00000000-0008-0000-0200-0000B40F0000}"/>
            </a:ext>
          </a:extLst>
        </xdr:cNvPr>
        <xdr:cNvSpPr>
          <a:spLocks noChangeShapeType="1"/>
        </xdr:cNvSpPr>
      </xdr:nvSpPr>
      <xdr:spPr>
        <a:xfrm>
          <a:off x="13906500" y="1276350"/>
          <a:ext cx="1314450" cy="9677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9</xdr:row>
      <xdr:rowOff>10160</xdr:rowOff>
    </xdr:to>
    <xdr:sp macro="" textlink="">
      <xdr:nvSpPr>
        <xdr:cNvPr id="27110" name="Line 1">
          <a:extLst>
            <a:ext uri="{FF2B5EF4-FFF2-40B4-BE49-F238E27FC236}">
              <a16:creationId xmlns:a16="http://schemas.microsoft.com/office/drawing/2014/main" id="{00000000-0008-0000-1600-0000E6690000}"/>
            </a:ext>
          </a:extLst>
        </xdr:cNvPr>
        <xdr:cNvSpPr>
          <a:spLocks noChangeShapeType="1"/>
        </xdr:cNvSpPr>
      </xdr:nvSpPr>
      <xdr:spPr>
        <a:xfrm>
          <a:off x="0" y="1276350"/>
          <a:ext cx="1323975" cy="21056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15</xdr:col>
      <xdr:colOff>0</xdr:colOff>
      <xdr:row>5</xdr:row>
      <xdr:rowOff>0</xdr:rowOff>
    </xdr:from>
    <xdr:to>
      <xdr:col>18</xdr:col>
      <xdr:colOff>0</xdr:colOff>
      <xdr:row>9</xdr:row>
      <xdr:rowOff>0</xdr:rowOff>
    </xdr:to>
    <xdr:sp macro="" textlink="">
      <xdr:nvSpPr>
        <xdr:cNvPr id="27111" name="Line 2">
          <a:extLst>
            <a:ext uri="{FF2B5EF4-FFF2-40B4-BE49-F238E27FC236}">
              <a16:creationId xmlns:a16="http://schemas.microsoft.com/office/drawing/2014/main" id="{00000000-0008-0000-1600-0000E7690000}"/>
            </a:ext>
          </a:extLst>
        </xdr:cNvPr>
        <xdr:cNvSpPr>
          <a:spLocks noChangeShapeType="1"/>
        </xdr:cNvSpPr>
      </xdr:nvSpPr>
      <xdr:spPr>
        <a:xfrm>
          <a:off x="12392025" y="1238250"/>
          <a:ext cx="1314450" cy="2095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9</xdr:row>
      <xdr:rowOff>0</xdr:rowOff>
    </xdr:to>
    <xdr:sp macro="" textlink="">
      <xdr:nvSpPr>
        <xdr:cNvPr id="18917" name="Line 1">
          <a:extLst>
            <a:ext uri="{FF2B5EF4-FFF2-40B4-BE49-F238E27FC236}">
              <a16:creationId xmlns:a16="http://schemas.microsoft.com/office/drawing/2014/main" id="{00000000-0008-0000-1700-0000E5490000}"/>
            </a:ext>
          </a:extLst>
        </xdr:cNvPr>
        <xdr:cNvSpPr>
          <a:spLocks noChangeShapeType="1"/>
        </xdr:cNvSpPr>
      </xdr:nvSpPr>
      <xdr:spPr>
        <a:xfrm>
          <a:off x="0" y="1276350"/>
          <a:ext cx="1323975" cy="20955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14</xdr:col>
      <xdr:colOff>428625</xdr:colOff>
      <xdr:row>5</xdr:row>
      <xdr:rowOff>0</xdr:rowOff>
    </xdr:from>
    <xdr:to>
      <xdr:col>18</xdr:col>
      <xdr:colOff>9525</xdr:colOff>
      <xdr:row>9</xdr:row>
      <xdr:rowOff>10160</xdr:rowOff>
    </xdr:to>
    <xdr:sp macro="" textlink="">
      <xdr:nvSpPr>
        <xdr:cNvPr id="18918" name="Line 2">
          <a:extLst>
            <a:ext uri="{FF2B5EF4-FFF2-40B4-BE49-F238E27FC236}">
              <a16:creationId xmlns:a16="http://schemas.microsoft.com/office/drawing/2014/main" id="{00000000-0008-0000-1700-0000E6490000}"/>
            </a:ext>
          </a:extLst>
        </xdr:cNvPr>
        <xdr:cNvSpPr>
          <a:spLocks noChangeShapeType="1"/>
        </xdr:cNvSpPr>
      </xdr:nvSpPr>
      <xdr:spPr>
        <a:xfrm>
          <a:off x="12306300" y="1276350"/>
          <a:ext cx="1447800" cy="21056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10</xdr:row>
      <xdr:rowOff>0</xdr:rowOff>
    </xdr:to>
    <xdr:sp macro="" textlink="">
      <xdr:nvSpPr>
        <xdr:cNvPr id="2" name="Line 1">
          <a:extLst>
            <a:ext uri="{FF2B5EF4-FFF2-40B4-BE49-F238E27FC236}">
              <a16:creationId xmlns:a16="http://schemas.microsoft.com/office/drawing/2014/main" id="{00000000-0008-0000-1800-000002000000}"/>
            </a:ext>
          </a:extLst>
        </xdr:cNvPr>
        <xdr:cNvSpPr>
          <a:spLocks noChangeShapeType="1"/>
        </xdr:cNvSpPr>
      </xdr:nvSpPr>
      <xdr:spPr>
        <a:xfrm>
          <a:off x="0" y="1276350"/>
          <a:ext cx="1314450" cy="15087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5</xdr:row>
      <xdr:rowOff>0</xdr:rowOff>
    </xdr:from>
    <xdr:to>
      <xdr:col>19</xdr:col>
      <xdr:colOff>0</xdr:colOff>
      <xdr:row>10</xdr:row>
      <xdr:rowOff>0</xdr:rowOff>
    </xdr:to>
    <xdr:sp macro="" textlink="">
      <xdr:nvSpPr>
        <xdr:cNvPr id="3" name="Line 2">
          <a:extLst>
            <a:ext uri="{FF2B5EF4-FFF2-40B4-BE49-F238E27FC236}">
              <a16:creationId xmlns:a16="http://schemas.microsoft.com/office/drawing/2014/main" id="{00000000-0008-0000-1800-000003000000}"/>
            </a:ext>
          </a:extLst>
        </xdr:cNvPr>
        <xdr:cNvSpPr>
          <a:spLocks noChangeShapeType="1"/>
        </xdr:cNvSpPr>
      </xdr:nvSpPr>
      <xdr:spPr>
        <a:xfrm>
          <a:off x="13192125" y="1276350"/>
          <a:ext cx="1314450" cy="15087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34</xdr:col>
      <xdr:colOff>0</xdr:colOff>
      <xdr:row>5</xdr:row>
      <xdr:rowOff>0</xdr:rowOff>
    </xdr:from>
    <xdr:to>
      <xdr:col>36</xdr:col>
      <xdr:colOff>0</xdr:colOff>
      <xdr:row>10</xdr:row>
      <xdr:rowOff>0</xdr:rowOff>
    </xdr:to>
    <xdr:sp macro="" textlink="">
      <xdr:nvSpPr>
        <xdr:cNvPr id="4" name="Line 3">
          <a:extLst>
            <a:ext uri="{FF2B5EF4-FFF2-40B4-BE49-F238E27FC236}">
              <a16:creationId xmlns:a16="http://schemas.microsoft.com/office/drawing/2014/main" id="{00000000-0008-0000-1800-000004000000}"/>
            </a:ext>
          </a:extLst>
        </xdr:cNvPr>
        <xdr:cNvSpPr>
          <a:spLocks noChangeShapeType="1"/>
        </xdr:cNvSpPr>
      </xdr:nvSpPr>
      <xdr:spPr>
        <a:xfrm>
          <a:off x="27184350" y="1276350"/>
          <a:ext cx="1314450" cy="150876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9</xdr:row>
      <xdr:rowOff>0</xdr:rowOff>
    </xdr:to>
    <xdr:sp macro="" textlink="">
      <xdr:nvSpPr>
        <xdr:cNvPr id="4587" name="Line 1">
          <a:extLst>
            <a:ext uri="{FF2B5EF4-FFF2-40B4-BE49-F238E27FC236}">
              <a16:creationId xmlns:a16="http://schemas.microsoft.com/office/drawing/2014/main" id="{00000000-0008-0000-0300-0000EB110000}"/>
            </a:ext>
          </a:extLst>
        </xdr:cNvPr>
        <xdr:cNvSpPr>
          <a:spLocks noChangeShapeType="1"/>
        </xdr:cNvSpPr>
      </xdr:nvSpPr>
      <xdr:spPr>
        <a:xfrm>
          <a:off x="0" y="1276350"/>
          <a:ext cx="1314450" cy="110109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0</xdr:colOff>
      <xdr:row>5</xdr:row>
      <xdr:rowOff>0</xdr:rowOff>
    </xdr:from>
    <xdr:to>
      <xdr:col>18</xdr:col>
      <xdr:colOff>0</xdr:colOff>
      <xdr:row>9</xdr:row>
      <xdr:rowOff>0</xdr:rowOff>
    </xdr:to>
    <xdr:sp macro="" textlink="">
      <xdr:nvSpPr>
        <xdr:cNvPr id="4" name="Line 2">
          <a:extLst>
            <a:ext uri="{FF2B5EF4-FFF2-40B4-BE49-F238E27FC236}">
              <a16:creationId xmlns:a16="http://schemas.microsoft.com/office/drawing/2014/main" id="{00000000-0008-0000-0300-000004000000}"/>
            </a:ext>
          </a:extLst>
        </xdr:cNvPr>
        <xdr:cNvSpPr>
          <a:spLocks noChangeShapeType="1"/>
        </xdr:cNvSpPr>
      </xdr:nvSpPr>
      <xdr:spPr>
        <a:xfrm>
          <a:off x="13258800" y="1276350"/>
          <a:ext cx="1314450" cy="110109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5363" name="Line 1">
          <a:extLst>
            <a:ext uri="{FF2B5EF4-FFF2-40B4-BE49-F238E27FC236}">
              <a16:creationId xmlns:a16="http://schemas.microsoft.com/office/drawing/2014/main" id="{00000000-0008-0000-0400-0000F3140000}"/>
            </a:ext>
          </a:extLst>
        </xdr:cNvPr>
        <xdr:cNvSpPr>
          <a:spLocks noChangeShapeType="1"/>
        </xdr:cNvSpPr>
      </xdr:nvSpPr>
      <xdr:spPr>
        <a:xfrm>
          <a:off x="0" y="1276350"/>
          <a:ext cx="1314450" cy="8153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27889" name="Line 1">
          <a:extLst>
            <a:ext uri="{FF2B5EF4-FFF2-40B4-BE49-F238E27FC236}">
              <a16:creationId xmlns:a16="http://schemas.microsoft.com/office/drawing/2014/main" id="{00000000-0008-0000-0500-0000F16C0000}"/>
            </a:ext>
          </a:extLst>
        </xdr:cNvPr>
        <xdr:cNvSpPr>
          <a:spLocks noChangeShapeType="1"/>
        </xdr:cNvSpPr>
      </xdr:nvSpPr>
      <xdr:spPr>
        <a:xfrm>
          <a:off x="0" y="1276350"/>
          <a:ext cx="1314450" cy="81534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6392" name="Line 1">
          <a:extLst>
            <a:ext uri="{FF2B5EF4-FFF2-40B4-BE49-F238E27FC236}">
              <a16:creationId xmlns:a16="http://schemas.microsoft.com/office/drawing/2014/main" id="{00000000-0008-0000-0600-0000F8180000}"/>
            </a:ext>
          </a:extLst>
        </xdr:cNvPr>
        <xdr:cNvSpPr>
          <a:spLocks noChangeShapeType="1"/>
        </xdr:cNvSpPr>
      </xdr:nvSpPr>
      <xdr:spPr>
        <a:xfrm>
          <a:off x="0" y="1276350"/>
          <a:ext cx="1314450" cy="139636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0</xdr:rowOff>
    </xdr:from>
    <xdr:to>
      <xdr:col>5</xdr:col>
      <xdr:colOff>9525</xdr:colOff>
      <xdr:row>8</xdr:row>
      <xdr:rowOff>0</xdr:rowOff>
    </xdr:to>
    <xdr:sp macro="" textlink="">
      <xdr:nvSpPr>
        <xdr:cNvPr id="7453" name="Line 2">
          <a:extLst>
            <a:ext uri="{FF2B5EF4-FFF2-40B4-BE49-F238E27FC236}">
              <a16:creationId xmlns:a16="http://schemas.microsoft.com/office/drawing/2014/main" id="{00000000-0008-0000-0700-00001D1D0000}"/>
            </a:ext>
          </a:extLst>
        </xdr:cNvPr>
        <xdr:cNvSpPr>
          <a:spLocks noChangeShapeType="1"/>
        </xdr:cNvSpPr>
      </xdr:nvSpPr>
      <xdr:spPr>
        <a:xfrm>
          <a:off x="0" y="1238250"/>
          <a:ext cx="1943100" cy="10858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0</xdr:colOff>
      <xdr:row>40</xdr:row>
      <xdr:rowOff>0</xdr:rowOff>
    </xdr:from>
    <xdr:to>
      <xdr:col>5</xdr:col>
      <xdr:colOff>9525</xdr:colOff>
      <xdr:row>43</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a:xfrm>
          <a:off x="0" y="12260580"/>
          <a:ext cx="1943100" cy="109093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876300</xdr:colOff>
      <xdr:row>10</xdr:row>
      <xdr:rowOff>0</xdr:rowOff>
    </xdr:to>
    <xdr:sp macro="" textlink="">
      <xdr:nvSpPr>
        <xdr:cNvPr id="8442" name="Line 1">
          <a:extLst>
            <a:ext uri="{FF2B5EF4-FFF2-40B4-BE49-F238E27FC236}">
              <a16:creationId xmlns:a16="http://schemas.microsoft.com/office/drawing/2014/main" id="{00000000-0008-0000-0800-0000FA200000}"/>
            </a:ext>
          </a:extLst>
        </xdr:cNvPr>
        <xdr:cNvSpPr>
          <a:spLocks noChangeShapeType="1"/>
        </xdr:cNvSpPr>
      </xdr:nvSpPr>
      <xdr:spPr>
        <a:xfrm>
          <a:off x="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21</xdr:col>
      <xdr:colOff>876300</xdr:colOff>
      <xdr:row>10</xdr:row>
      <xdr:rowOff>0</xdr:rowOff>
    </xdr:to>
    <xdr:sp macro="" textlink="">
      <xdr:nvSpPr>
        <xdr:cNvPr id="5" name="Line 1">
          <a:extLst>
            <a:ext uri="{FF2B5EF4-FFF2-40B4-BE49-F238E27FC236}">
              <a16:creationId xmlns:a16="http://schemas.microsoft.com/office/drawing/2014/main" id="{00000000-0008-0000-0800-000005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21</xdr:col>
      <xdr:colOff>876300</xdr:colOff>
      <xdr:row>10</xdr:row>
      <xdr:rowOff>0</xdr:rowOff>
    </xdr:to>
    <xdr:sp macro="" textlink="">
      <xdr:nvSpPr>
        <xdr:cNvPr id="6" name="Line 1">
          <a:extLst>
            <a:ext uri="{FF2B5EF4-FFF2-40B4-BE49-F238E27FC236}">
              <a16:creationId xmlns:a16="http://schemas.microsoft.com/office/drawing/2014/main" id="{00000000-0008-0000-0800-000006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39</xdr:col>
      <xdr:colOff>0</xdr:colOff>
      <xdr:row>5</xdr:row>
      <xdr:rowOff>0</xdr:rowOff>
    </xdr:from>
    <xdr:to>
      <xdr:col>40</xdr:col>
      <xdr:colOff>876300</xdr:colOff>
      <xdr:row>10</xdr:row>
      <xdr:rowOff>0</xdr:rowOff>
    </xdr:to>
    <xdr:sp macro="" textlink="">
      <xdr:nvSpPr>
        <xdr:cNvPr id="7" name="Line 1">
          <a:extLst>
            <a:ext uri="{FF2B5EF4-FFF2-40B4-BE49-F238E27FC236}">
              <a16:creationId xmlns:a16="http://schemas.microsoft.com/office/drawing/2014/main" id="{00000000-0008-0000-0800-000007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39</xdr:col>
      <xdr:colOff>0</xdr:colOff>
      <xdr:row>5</xdr:row>
      <xdr:rowOff>0</xdr:rowOff>
    </xdr:from>
    <xdr:to>
      <xdr:col>40</xdr:col>
      <xdr:colOff>876300</xdr:colOff>
      <xdr:row>10</xdr:row>
      <xdr:rowOff>0</xdr:rowOff>
    </xdr:to>
    <xdr:sp macro="" textlink="">
      <xdr:nvSpPr>
        <xdr:cNvPr id="8" name="Line 1">
          <a:extLst>
            <a:ext uri="{FF2B5EF4-FFF2-40B4-BE49-F238E27FC236}">
              <a16:creationId xmlns:a16="http://schemas.microsoft.com/office/drawing/2014/main" id="{00000000-0008-0000-0800-000008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876300</xdr:colOff>
      <xdr:row>10</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a:xfrm>
          <a:off x="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21</xdr:col>
      <xdr:colOff>876300</xdr:colOff>
      <xdr:row>10</xdr:row>
      <xdr:rowOff>0</xdr:rowOff>
    </xdr:to>
    <xdr:sp macro="" textlink="">
      <xdr:nvSpPr>
        <xdr:cNvPr id="3" name="Line 1">
          <a:extLst>
            <a:ext uri="{FF2B5EF4-FFF2-40B4-BE49-F238E27FC236}">
              <a16:creationId xmlns:a16="http://schemas.microsoft.com/office/drawing/2014/main" id="{00000000-0008-0000-0900-000003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5</xdr:row>
      <xdr:rowOff>0</xdr:rowOff>
    </xdr:from>
    <xdr:to>
      <xdr:col>21</xdr:col>
      <xdr:colOff>876300</xdr:colOff>
      <xdr:row>10</xdr:row>
      <xdr:rowOff>0</xdr:rowOff>
    </xdr:to>
    <xdr:sp macro="" textlink="">
      <xdr:nvSpPr>
        <xdr:cNvPr id="4" name="Line 1">
          <a:extLst>
            <a:ext uri="{FF2B5EF4-FFF2-40B4-BE49-F238E27FC236}">
              <a16:creationId xmlns:a16="http://schemas.microsoft.com/office/drawing/2014/main" id="{00000000-0008-0000-0900-000004000000}"/>
            </a:ext>
          </a:extLst>
        </xdr:cNvPr>
        <xdr:cNvSpPr>
          <a:spLocks noChangeShapeType="1"/>
        </xdr:cNvSpPr>
      </xdr:nvSpPr>
      <xdr:spPr>
        <a:xfrm>
          <a:off x="12268200"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39</xdr:col>
      <xdr:colOff>0</xdr:colOff>
      <xdr:row>5</xdr:row>
      <xdr:rowOff>0</xdr:rowOff>
    </xdr:from>
    <xdr:to>
      <xdr:col>40</xdr:col>
      <xdr:colOff>876300</xdr:colOff>
      <xdr:row>10</xdr:row>
      <xdr:rowOff>0</xdr:rowOff>
    </xdr:to>
    <xdr:sp macro="" textlink="">
      <xdr:nvSpPr>
        <xdr:cNvPr id="5" name="Line 1">
          <a:extLst>
            <a:ext uri="{FF2B5EF4-FFF2-40B4-BE49-F238E27FC236}">
              <a16:creationId xmlns:a16="http://schemas.microsoft.com/office/drawing/2014/main" id="{00000000-0008-0000-0900-000005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39</xdr:col>
      <xdr:colOff>0</xdr:colOff>
      <xdr:row>5</xdr:row>
      <xdr:rowOff>0</xdr:rowOff>
    </xdr:from>
    <xdr:to>
      <xdr:col>40</xdr:col>
      <xdr:colOff>876300</xdr:colOff>
      <xdr:row>10</xdr:row>
      <xdr:rowOff>0</xdr:rowOff>
    </xdr:to>
    <xdr:sp macro=""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a:xfrm>
          <a:off x="24069675" y="1276350"/>
          <a:ext cx="1304925" cy="1276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2" Type="http://schemas.openxmlformats.org/officeDocument/2006/relationships/drawing" Target="../drawings/drawing15.xml" />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2" Type="http://schemas.openxmlformats.org/officeDocument/2006/relationships/drawing" Target="../drawings/drawing16.xml" />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2" Type="http://schemas.openxmlformats.org/officeDocument/2006/relationships/drawing" Target="../drawings/drawing17.xml" />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2" Type="http://schemas.openxmlformats.org/officeDocument/2006/relationships/drawing" Target="../drawings/drawing18.xml" />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2" Type="http://schemas.openxmlformats.org/officeDocument/2006/relationships/drawing" Target="../drawings/drawing19.xml" />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2" Type="http://schemas.openxmlformats.org/officeDocument/2006/relationships/drawing" Target="../drawings/drawing20.xml" />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2" Type="http://schemas.openxmlformats.org/officeDocument/2006/relationships/drawing" Target="../drawings/drawing21.xml" />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2" Type="http://schemas.openxmlformats.org/officeDocument/2006/relationships/drawing" Target="../drawings/drawing22.xml" />
  <Relationship Id="rId1" Type="http://schemas.openxmlformats.org/officeDocument/2006/relationships/printerSettings" Target="../printerSettings/printerSettings25.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view="pageBreakPreview" zoomScaleSheetLayoutView="100" workbookViewId="0">
      <selection activeCell="C36" sqref="C36"/>
    </sheetView>
  </sheetViews>
  <sheetFormatPr defaultRowHeight="20.100000000000001" customHeight="1" x14ac:dyDescent="0.15"/>
  <cols>
    <col min="1" max="1" width="18.75" style="1" customWidth="1"/>
    <col min="2" max="2" width="6.25" style="1" customWidth="1"/>
    <col min="3" max="3" width="55.625" style="1" customWidth="1"/>
    <col min="4" max="4" width="6.25" style="1" customWidth="1"/>
    <col min="5" max="5" width="10.625" style="1" customWidth="1"/>
    <col min="6" max="6" width="9" style="1" customWidth="1"/>
    <col min="7" max="16384" width="9" style="1"/>
  </cols>
  <sheetData>
    <row r="1" spans="1:7" ht="20.100000000000001" customHeight="1" x14ac:dyDescent="0.15">
      <c r="E1" s="13" t="s">
        <v>434</v>
      </c>
      <c r="F1" s="16" t="s">
        <v>435</v>
      </c>
      <c r="G1" s="1" t="s">
        <v>175</v>
      </c>
    </row>
    <row r="2" spans="1:7" ht="20.100000000000001" customHeight="1" x14ac:dyDescent="0.15">
      <c r="F2" s="1" t="s">
        <v>358</v>
      </c>
    </row>
    <row r="4" spans="1:7" ht="20.100000000000001" customHeight="1" x14ac:dyDescent="0.15">
      <c r="A4" s="418" t="str">
        <f>"市町村税の概要（令和"&amp;F1&amp;"年度調査分）"</f>
        <v>市町村税の概要（令和３年度調査分）</v>
      </c>
      <c r="B4" s="418"/>
      <c r="C4" s="418"/>
      <c r="D4" s="418"/>
      <c r="E4" s="14"/>
    </row>
    <row r="6" spans="1:7" ht="24" x14ac:dyDescent="0.15">
      <c r="A6" s="419" t="str">
        <f>"令和"&amp;F1&amp;"年度　市町村税の課税状況等の調"</f>
        <v>令和３年度　市町村税の課税状況等の調</v>
      </c>
      <c r="B6" s="419"/>
      <c r="C6" s="419"/>
      <c r="D6" s="419"/>
      <c r="E6" s="15"/>
    </row>
    <row r="10" spans="1:7" ht="20.100000000000001" customHeight="1" x14ac:dyDescent="0.15">
      <c r="A10" s="2" t="s">
        <v>322</v>
      </c>
      <c r="B10" s="2"/>
      <c r="E10" s="2"/>
    </row>
    <row r="12" spans="1:7" ht="13.5" customHeight="1" x14ac:dyDescent="0.15">
      <c r="A12" s="3" t="s">
        <v>20</v>
      </c>
      <c r="B12" s="420" t="s">
        <v>301</v>
      </c>
      <c r="C12" s="421"/>
      <c r="D12" s="11" t="s">
        <v>4</v>
      </c>
    </row>
    <row r="13" spans="1:7" ht="20.100000000000001" customHeight="1" x14ac:dyDescent="0.15">
      <c r="A13" s="4" t="s">
        <v>5</v>
      </c>
      <c r="B13" s="8" t="s">
        <v>274</v>
      </c>
      <c r="C13" s="10" t="s">
        <v>289</v>
      </c>
      <c r="D13" s="11">
        <v>1</v>
      </c>
    </row>
    <row r="14" spans="1:7" ht="20.100000000000001" customHeight="1" x14ac:dyDescent="0.15">
      <c r="A14" s="5"/>
      <c r="B14" s="8" t="s">
        <v>414</v>
      </c>
      <c r="C14" s="10" t="s">
        <v>262</v>
      </c>
      <c r="D14" s="11">
        <v>4</v>
      </c>
    </row>
    <row r="15" spans="1:7" ht="20.100000000000001" customHeight="1" x14ac:dyDescent="0.15">
      <c r="A15" s="5"/>
      <c r="B15" s="8" t="s">
        <v>31</v>
      </c>
      <c r="C15" s="10" t="s">
        <v>290</v>
      </c>
      <c r="D15" s="11">
        <v>7</v>
      </c>
    </row>
    <row r="16" spans="1:7" ht="20.100000000000001" customHeight="1" x14ac:dyDescent="0.15">
      <c r="A16" s="5"/>
      <c r="B16" s="8" t="s">
        <v>72</v>
      </c>
      <c r="C16" s="10" t="s">
        <v>121</v>
      </c>
      <c r="D16" s="11">
        <v>11</v>
      </c>
    </row>
    <row r="17" spans="1:4" ht="20.100000000000001" customHeight="1" x14ac:dyDescent="0.15">
      <c r="A17" s="6"/>
      <c r="B17" s="8" t="s">
        <v>415</v>
      </c>
      <c r="C17" s="10" t="s">
        <v>416</v>
      </c>
      <c r="D17" s="11">
        <v>12</v>
      </c>
    </row>
    <row r="18" spans="1:4" ht="20.100000000000001" customHeight="1" x14ac:dyDescent="0.15">
      <c r="A18" s="7" t="s">
        <v>44</v>
      </c>
      <c r="B18" s="8" t="s">
        <v>419</v>
      </c>
      <c r="C18" s="10" t="s">
        <v>289</v>
      </c>
      <c r="D18" s="11">
        <v>13</v>
      </c>
    </row>
    <row r="19" spans="1:4" ht="20.100000000000001" customHeight="1" x14ac:dyDescent="0.15">
      <c r="A19" s="4" t="s">
        <v>223</v>
      </c>
      <c r="B19" s="8" t="s">
        <v>420</v>
      </c>
      <c r="C19" s="10" t="s">
        <v>291</v>
      </c>
      <c r="D19" s="11">
        <v>15</v>
      </c>
    </row>
    <row r="20" spans="1:4" ht="20.100000000000001" customHeight="1" x14ac:dyDescent="0.15">
      <c r="A20" s="5"/>
      <c r="B20" s="8" t="s">
        <v>82</v>
      </c>
      <c r="C20" s="10" t="s">
        <v>293</v>
      </c>
      <c r="D20" s="11">
        <v>19</v>
      </c>
    </row>
    <row r="21" spans="1:4" ht="20.100000000000001" customHeight="1" x14ac:dyDescent="0.15">
      <c r="A21" s="5"/>
      <c r="B21" s="8" t="s">
        <v>423</v>
      </c>
      <c r="C21" s="10" t="s">
        <v>295</v>
      </c>
      <c r="D21" s="11">
        <v>25</v>
      </c>
    </row>
    <row r="22" spans="1:4" ht="20.100000000000001" customHeight="1" x14ac:dyDescent="0.15">
      <c r="A22" s="5"/>
      <c r="B22" s="8" t="s">
        <v>183</v>
      </c>
      <c r="C22" s="10" t="s">
        <v>195</v>
      </c>
      <c r="D22" s="11">
        <v>31</v>
      </c>
    </row>
    <row r="23" spans="1:4" ht="20.100000000000001" customHeight="1" x14ac:dyDescent="0.15">
      <c r="A23" s="6"/>
      <c r="B23" s="8" t="s">
        <v>424</v>
      </c>
      <c r="C23" s="10" t="s">
        <v>80</v>
      </c>
      <c r="D23" s="11">
        <v>37</v>
      </c>
    </row>
    <row r="24" spans="1:4" ht="20.100000000000001" customHeight="1" x14ac:dyDescent="0.15">
      <c r="A24" s="7" t="s">
        <v>94</v>
      </c>
      <c r="B24" s="8" t="s">
        <v>332</v>
      </c>
      <c r="C24" s="10" t="str">
        <f>"納税義務者数、生産量、課税標準額、調定済額、収入済額（令和"&amp;DBCS(F1-1)&amp;"年度分）"</f>
        <v>納税義務者数、生産量、課税標準額、調定済額、収入済額（令和２年度分）</v>
      </c>
      <c r="D24" s="11">
        <v>43</v>
      </c>
    </row>
    <row r="25" spans="1:4" ht="20.100000000000001" customHeight="1" x14ac:dyDescent="0.15">
      <c r="A25" s="7" t="s">
        <v>297</v>
      </c>
      <c r="B25" s="8" t="s">
        <v>425</v>
      </c>
      <c r="C25" s="10" t="str">
        <f>"入湯客数、特別徴収義務者数（令和"&amp;DBCS(F1-1)&amp;"年度分）"</f>
        <v>入湯客数、特別徴収義務者数（令和２年度分）</v>
      </c>
      <c r="D25" s="11">
        <v>45</v>
      </c>
    </row>
    <row r="26" spans="1:4" ht="20.100000000000001" customHeight="1" x14ac:dyDescent="0.15">
      <c r="A26" s="7" t="s">
        <v>298</v>
      </c>
      <c r="B26" s="8" t="s">
        <v>213</v>
      </c>
      <c r="C26" s="10" t="str">
        <f>"納税義務者数、事業所床面積等、課税標準額、調定済額、収入済額（令和"&amp;DBCS(F1-1)&amp;"年度分）"</f>
        <v>納税義務者数、事業所床面積等、課税標準額、調定済額、収入済額（令和２年度分）</v>
      </c>
      <c r="D26" s="11">
        <v>46</v>
      </c>
    </row>
    <row r="27" spans="1:4" ht="20.100000000000001" customHeight="1" x14ac:dyDescent="0.15">
      <c r="A27" s="4" t="s">
        <v>300</v>
      </c>
      <c r="B27" s="8" t="s">
        <v>258</v>
      </c>
      <c r="C27" s="10" t="str">
        <f>"加入者の状況（基礎課税分）（令和"&amp;DBCS(F1)&amp;"年３月３１日現在）"</f>
        <v>加入者の状況（基礎課税分）（令和３年３月３１日現在）</v>
      </c>
      <c r="D27" s="11">
        <v>47</v>
      </c>
    </row>
    <row r="28" spans="1:4" ht="20.100000000000001" customHeight="1" x14ac:dyDescent="0.15">
      <c r="A28" s="5"/>
      <c r="B28" s="8" t="s">
        <v>422</v>
      </c>
      <c r="C28" s="10" t="str">
        <f>"加入者の状況（後期高齢者支援金等課税分）（令和"&amp;DBCS(F1)&amp;"年３月３１日現在）"</f>
        <v>加入者の状況（後期高齢者支援金等課税分）（令和３年３月３１日現在）</v>
      </c>
      <c r="D28" s="11">
        <v>49</v>
      </c>
    </row>
    <row r="29" spans="1:4" ht="20.100000000000001" customHeight="1" x14ac:dyDescent="0.15">
      <c r="A29" s="5"/>
      <c r="B29" s="8" t="s">
        <v>53</v>
      </c>
      <c r="C29" s="10" t="str">
        <f>"加入者の状況（介護納付金課税分）（令和"&amp;DBCS(F1)&amp;"年３月３１日現在）"</f>
        <v>加入者の状況（介護納付金課税分）（令和３年３月３１日現在）</v>
      </c>
      <c r="D29" s="11">
        <v>50</v>
      </c>
    </row>
    <row r="30" spans="1:4" ht="20.100000000000001" customHeight="1" x14ac:dyDescent="0.15">
      <c r="A30" s="5"/>
      <c r="B30" s="8" t="s">
        <v>162</v>
      </c>
      <c r="C30" s="10" t="str">
        <f>"課税の実績額等（基礎課税分）（令和"&amp;DBCS(F1-1)&amp;"年度分）"</f>
        <v>課税の実績額等（基礎課税分）（令和２年度分）</v>
      </c>
      <c r="D30" s="11">
        <v>51</v>
      </c>
    </row>
    <row r="31" spans="1:4" ht="20.100000000000001" customHeight="1" x14ac:dyDescent="0.15">
      <c r="A31" s="5"/>
      <c r="B31" s="8" t="s">
        <v>426</v>
      </c>
      <c r="C31" s="10" t="str">
        <f>"課税の実績額等（後期高齢者支援金等課税分）（令和"&amp;DBCS(F1-1)&amp;"年度分）"</f>
        <v>課税の実績額等（後期高齢者支援金等課税分）（令和２年度分）</v>
      </c>
      <c r="D31" s="11">
        <v>55</v>
      </c>
    </row>
    <row r="32" spans="1:4" ht="20.100000000000001" customHeight="1" x14ac:dyDescent="0.15">
      <c r="A32" s="5"/>
      <c r="B32" s="8" t="s">
        <v>427</v>
      </c>
      <c r="C32" s="10" t="str">
        <f>"課税の実績額等（介護納付金課税分）（令和"&amp;DBCS(F1-1)&amp;"年度分）"</f>
        <v>課税の実績額等（介護納付金課税分）（令和２年度分）</v>
      </c>
      <c r="D32" s="11">
        <v>59</v>
      </c>
    </row>
    <row r="33" spans="1:4" ht="20.100000000000001" customHeight="1" x14ac:dyDescent="0.15">
      <c r="A33" s="5"/>
      <c r="B33" s="8" t="s">
        <v>400</v>
      </c>
      <c r="C33" s="10" t="str">
        <f>"課税方法等（基礎課税分）（令和"&amp;DBCS(F1-1)&amp;"年度分）"</f>
        <v>課税方法等（基礎課税分）（令和２年度分）</v>
      </c>
      <c r="D33" s="11">
        <v>63</v>
      </c>
    </row>
    <row r="34" spans="1:4" ht="20.100000000000001" customHeight="1" x14ac:dyDescent="0.15">
      <c r="A34" s="5"/>
      <c r="B34" s="8" t="s">
        <v>286</v>
      </c>
      <c r="C34" s="10" t="str">
        <f>"課税方法等（後期高齢者支援金等課税分）（令和"&amp;DBCS(F1-1)&amp;"年度分）"</f>
        <v>課税方法等（後期高齢者支援金等課税分）（令和２年度分）</v>
      </c>
      <c r="D34" s="11">
        <v>66</v>
      </c>
    </row>
    <row r="35" spans="1:4" ht="20.100000000000001" customHeight="1" x14ac:dyDescent="0.15">
      <c r="A35" s="6"/>
      <c r="B35" s="8" t="s">
        <v>428</v>
      </c>
      <c r="C35" s="10" t="str">
        <f>"課税方法等（介護納付金課税分）（令和"&amp;DBCS(F1-1)&amp;"年度分）"</f>
        <v>課税方法等（介護納付金課税分）（令和２年度分）</v>
      </c>
      <c r="D35" s="11">
        <v>69</v>
      </c>
    </row>
    <row r="36" spans="1:4" ht="20.100000000000001" customHeight="1" x14ac:dyDescent="0.15">
      <c r="A36" s="6" t="s">
        <v>152</v>
      </c>
      <c r="B36" s="9" t="s">
        <v>429</v>
      </c>
      <c r="C36" s="10" t="str">
        <f>"徴収に要する経費等（令和"&amp;DBCS(F1-1)&amp;"年度分）"</f>
        <v>徴収に要する経費等（令和２年度分）</v>
      </c>
      <c r="D36" s="11">
        <v>72</v>
      </c>
    </row>
    <row r="37" spans="1:4" ht="20.100000000000001" customHeight="1" x14ac:dyDescent="0.15">
      <c r="D37" s="12"/>
    </row>
    <row r="39" spans="1:4" ht="20.100000000000001" customHeight="1" x14ac:dyDescent="0.15">
      <c r="D39" s="12"/>
    </row>
    <row r="40" spans="1:4" ht="20.100000000000001" customHeight="1" x14ac:dyDescent="0.15">
      <c r="D40" s="13" t="s">
        <v>344</v>
      </c>
    </row>
    <row r="41" spans="1:4" ht="20.100000000000001" customHeight="1" x14ac:dyDescent="0.15">
      <c r="D41" s="12"/>
    </row>
    <row r="43" spans="1:4" ht="20.100000000000001" customHeight="1" x14ac:dyDescent="0.15">
      <c r="D43" s="12"/>
    </row>
    <row r="44" spans="1:4" ht="20.100000000000001" customHeight="1" x14ac:dyDescent="0.15">
      <c r="D44" s="12"/>
    </row>
    <row r="45" spans="1:4" ht="20.100000000000001" customHeight="1" x14ac:dyDescent="0.15">
      <c r="D45" s="12"/>
    </row>
    <row r="46" spans="1:4" ht="20.100000000000001" customHeight="1" x14ac:dyDescent="0.15">
      <c r="D46" s="12"/>
    </row>
    <row r="47" spans="1:4" ht="20.100000000000001" customHeight="1" x14ac:dyDescent="0.15">
      <c r="D47" s="12"/>
    </row>
    <row r="48" spans="1:4" ht="20.100000000000001" customHeight="1" x14ac:dyDescent="0.15">
      <c r="D48" s="12"/>
    </row>
  </sheetData>
  <mergeCells count="3">
    <mergeCell ref="A4:D4"/>
    <mergeCell ref="A6:D6"/>
    <mergeCell ref="B12:C12"/>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BK37"/>
  <sheetViews>
    <sheetView view="pageBreakPreview" zoomScaleSheetLayoutView="100" workbookViewId="0">
      <selection sqref="A1:XFD1048576"/>
    </sheetView>
  </sheetViews>
  <sheetFormatPr defaultColWidth="10.625" defaultRowHeight="20.100000000000001" customHeight="1" x14ac:dyDescent="0.15"/>
  <cols>
    <col min="1" max="1" width="5.625" style="17" customWidth="1"/>
    <col min="2" max="2" width="11.625" style="17" customWidth="1"/>
    <col min="3" max="19" width="8.125" style="17" customWidth="1"/>
    <col min="20" max="20" width="5.625" style="18" customWidth="1"/>
    <col min="21" max="21" width="5.625" style="17" customWidth="1"/>
    <col min="22" max="22" width="11.625" style="17" customWidth="1"/>
    <col min="23" max="38" width="8.25" style="17" customWidth="1"/>
    <col min="39" max="39" width="5.625" style="18" customWidth="1"/>
    <col min="40" max="40" width="5.625" style="17" customWidth="1"/>
    <col min="41" max="41" width="11.625" style="17" customWidth="1"/>
    <col min="42" max="59" width="8.125" style="17" customWidth="1"/>
    <col min="60" max="60" width="5.625" style="18" customWidth="1"/>
    <col min="61" max="16384" width="10.625" style="17"/>
  </cols>
  <sheetData>
    <row r="1" spans="1:63" s="67" customFormat="1" ht="20.100000000000001" customHeight="1" x14ac:dyDescent="0.15">
      <c r="A1" s="67" t="str">
        <f>目次!A6</f>
        <v>令和３年度　市町村税の課税状況等の調</v>
      </c>
      <c r="T1" s="96"/>
      <c r="AM1" s="96"/>
      <c r="BH1" s="96"/>
    </row>
    <row r="2" spans="1:63" s="67" customFormat="1" ht="20.100000000000001" customHeight="1" x14ac:dyDescent="0.15">
      <c r="A2" s="67" t="s">
        <v>432</v>
      </c>
      <c r="T2" s="96"/>
      <c r="AM2" s="96"/>
      <c r="BH2" s="96"/>
    </row>
    <row r="3" spans="1:63" ht="20.100000000000001" customHeight="1" x14ac:dyDescent="0.15">
      <c r="BI3" s="67"/>
    </row>
    <row r="4" spans="1:63" ht="20.100000000000001" customHeight="1" x14ac:dyDescent="0.15">
      <c r="A4" s="17" t="s">
        <v>339</v>
      </c>
      <c r="U4" s="17" t="str">
        <f>$A$4</f>
        <v>第９表　　非課税台数</v>
      </c>
      <c r="AN4" s="17" t="str">
        <f>$A$4</f>
        <v>第９表　　非課税台数</v>
      </c>
      <c r="BI4" s="67"/>
    </row>
    <row r="5" spans="1:63" ht="20.100000000000001" customHeight="1" thickBot="1" x14ac:dyDescent="0.2">
      <c r="I5" s="104"/>
      <c r="J5" s="67"/>
      <c r="K5" s="67"/>
      <c r="L5" s="67"/>
      <c r="M5" s="67"/>
      <c r="N5" s="67"/>
      <c r="O5" s="67"/>
      <c r="T5" s="406"/>
      <c r="U5" s="17" t="s">
        <v>114</v>
      </c>
      <c r="AM5" s="406"/>
      <c r="AN5" s="17" t="s">
        <v>114</v>
      </c>
      <c r="BH5" s="406"/>
      <c r="BI5" s="67"/>
    </row>
    <row r="6" spans="1:63" ht="20.100000000000001" customHeight="1" x14ac:dyDescent="0.15">
      <c r="A6" s="19"/>
      <c r="B6" s="26" t="s">
        <v>9</v>
      </c>
      <c r="C6" s="443" t="s">
        <v>369</v>
      </c>
      <c r="D6" s="444"/>
      <c r="E6" s="444"/>
      <c r="F6" s="444"/>
      <c r="G6" s="499"/>
      <c r="H6" s="425" t="s">
        <v>0</v>
      </c>
      <c r="I6" s="426"/>
      <c r="J6" s="426"/>
      <c r="K6" s="426"/>
      <c r="L6" s="426"/>
      <c r="M6" s="426"/>
      <c r="N6" s="426"/>
      <c r="O6" s="426"/>
      <c r="P6" s="426"/>
      <c r="Q6" s="426"/>
      <c r="R6" s="426"/>
      <c r="S6" s="500"/>
      <c r="T6" s="491" t="s">
        <v>347</v>
      </c>
      <c r="U6" s="19"/>
      <c r="V6" s="26" t="s">
        <v>9</v>
      </c>
      <c r="W6" s="501" t="s">
        <v>357</v>
      </c>
      <c r="X6" s="502"/>
      <c r="Y6" s="502"/>
      <c r="Z6" s="502"/>
      <c r="AA6" s="502"/>
      <c r="AB6" s="502"/>
      <c r="AC6" s="502"/>
      <c r="AD6" s="502"/>
      <c r="AE6" s="502"/>
      <c r="AF6" s="502"/>
      <c r="AG6" s="502"/>
      <c r="AH6" s="502"/>
      <c r="AI6" s="502"/>
      <c r="AJ6" s="502"/>
      <c r="AK6" s="502"/>
      <c r="AL6" s="503"/>
      <c r="AM6" s="491" t="s">
        <v>347</v>
      </c>
      <c r="AN6" s="19"/>
      <c r="AO6" s="26" t="s">
        <v>9</v>
      </c>
      <c r="AP6" s="501" t="s">
        <v>374</v>
      </c>
      <c r="AQ6" s="502"/>
      <c r="AR6" s="502"/>
      <c r="AS6" s="502"/>
      <c r="AT6" s="502"/>
      <c r="AU6" s="502"/>
      <c r="AV6" s="502"/>
      <c r="AW6" s="502"/>
      <c r="AX6" s="502"/>
      <c r="AY6" s="502"/>
      <c r="AZ6" s="502"/>
      <c r="BA6" s="502"/>
      <c r="BB6" s="502"/>
      <c r="BC6" s="502"/>
      <c r="BD6" s="505"/>
      <c r="BE6" s="488" t="s">
        <v>83</v>
      </c>
      <c r="BF6" s="488" t="s">
        <v>333</v>
      </c>
      <c r="BG6" s="489" t="s">
        <v>227</v>
      </c>
      <c r="BH6" s="491" t="s">
        <v>347</v>
      </c>
      <c r="BI6" s="67"/>
    </row>
    <row r="7" spans="1:63" ht="20.100000000000001" customHeight="1" x14ac:dyDescent="0.15">
      <c r="A7" s="116"/>
      <c r="B7" s="118"/>
      <c r="C7" s="437" t="s">
        <v>93</v>
      </c>
      <c r="D7" s="437" t="s">
        <v>27</v>
      </c>
      <c r="E7" s="437" t="s">
        <v>207</v>
      </c>
      <c r="F7" s="437" t="s">
        <v>208</v>
      </c>
      <c r="G7" s="437" t="s">
        <v>99</v>
      </c>
      <c r="H7" s="437" t="s">
        <v>388</v>
      </c>
      <c r="I7" s="437" t="s">
        <v>81</v>
      </c>
      <c r="J7" s="437" t="s">
        <v>335</v>
      </c>
      <c r="K7" s="437" t="s">
        <v>365</v>
      </c>
      <c r="L7" s="437" t="s">
        <v>366</v>
      </c>
      <c r="M7" s="437" t="s">
        <v>367</v>
      </c>
      <c r="N7" s="437" t="s">
        <v>260</v>
      </c>
      <c r="O7" s="437" t="s">
        <v>368</v>
      </c>
      <c r="P7" s="506" t="s">
        <v>389</v>
      </c>
      <c r="Q7" s="507"/>
      <c r="R7" s="507"/>
      <c r="S7" s="508"/>
      <c r="T7" s="492"/>
      <c r="U7" s="116"/>
      <c r="V7" s="118"/>
      <c r="W7" s="190" t="s">
        <v>329</v>
      </c>
      <c r="X7" s="497" t="s">
        <v>371</v>
      </c>
      <c r="Y7" s="509"/>
      <c r="Z7" s="509"/>
      <c r="AA7" s="509"/>
      <c r="AB7" s="498"/>
      <c r="AC7" s="497" t="s">
        <v>226</v>
      </c>
      <c r="AD7" s="509"/>
      <c r="AE7" s="509"/>
      <c r="AF7" s="509"/>
      <c r="AG7" s="498"/>
      <c r="AH7" s="497" t="s">
        <v>328</v>
      </c>
      <c r="AI7" s="509"/>
      <c r="AJ7" s="509"/>
      <c r="AK7" s="509"/>
      <c r="AL7" s="510"/>
      <c r="AM7" s="492"/>
      <c r="AN7" s="116"/>
      <c r="AO7" s="118"/>
      <c r="AP7" s="497" t="s">
        <v>372</v>
      </c>
      <c r="AQ7" s="509"/>
      <c r="AR7" s="509"/>
      <c r="AS7" s="509"/>
      <c r="AT7" s="498"/>
      <c r="AU7" s="497" t="s">
        <v>375</v>
      </c>
      <c r="AV7" s="509"/>
      <c r="AW7" s="509"/>
      <c r="AX7" s="509"/>
      <c r="AY7" s="498"/>
      <c r="AZ7" s="435" t="s">
        <v>197</v>
      </c>
      <c r="BA7" s="448" t="s">
        <v>38</v>
      </c>
      <c r="BB7" s="437" t="s">
        <v>64</v>
      </c>
      <c r="BC7" s="512" t="s">
        <v>373</v>
      </c>
      <c r="BD7" s="514" t="s">
        <v>67</v>
      </c>
      <c r="BE7" s="448"/>
      <c r="BF7" s="448"/>
      <c r="BG7" s="490"/>
      <c r="BH7" s="492"/>
      <c r="BI7" s="67"/>
    </row>
    <row r="8" spans="1:63" ht="20.100000000000001" customHeight="1" x14ac:dyDescent="0.15">
      <c r="A8" s="20"/>
      <c r="B8" s="27"/>
      <c r="C8" s="494"/>
      <c r="D8" s="494"/>
      <c r="E8" s="494"/>
      <c r="F8" s="494"/>
      <c r="G8" s="494"/>
      <c r="H8" s="494"/>
      <c r="I8" s="494"/>
      <c r="J8" s="434"/>
      <c r="K8" s="434"/>
      <c r="L8" s="494"/>
      <c r="M8" s="434"/>
      <c r="N8" s="494"/>
      <c r="O8" s="494"/>
      <c r="P8" s="497" t="s">
        <v>370</v>
      </c>
      <c r="Q8" s="498"/>
      <c r="R8" s="497" t="s">
        <v>92</v>
      </c>
      <c r="S8" s="498"/>
      <c r="T8" s="492"/>
      <c r="U8" s="20"/>
      <c r="V8" s="27"/>
      <c r="W8" s="172" t="s">
        <v>354</v>
      </c>
      <c r="X8" s="497" t="s">
        <v>370</v>
      </c>
      <c r="Y8" s="498"/>
      <c r="Z8" s="497" t="s">
        <v>92</v>
      </c>
      <c r="AA8" s="498"/>
      <c r="AB8" s="172" t="s">
        <v>354</v>
      </c>
      <c r="AC8" s="497" t="s">
        <v>370</v>
      </c>
      <c r="AD8" s="498"/>
      <c r="AE8" s="497" t="s">
        <v>92</v>
      </c>
      <c r="AF8" s="498"/>
      <c r="AG8" s="172" t="s">
        <v>354</v>
      </c>
      <c r="AH8" s="497" t="s">
        <v>370</v>
      </c>
      <c r="AI8" s="498"/>
      <c r="AJ8" s="497" t="s">
        <v>92</v>
      </c>
      <c r="AK8" s="498"/>
      <c r="AL8" s="172" t="s">
        <v>354</v>
      </c>
      <c r="AM8" s="492"/>
      <c r="AN8" s="20"/>
      <c r="AO8" s="27"/>
      <c r="AP8" s="497" t="s">
        <v>370</v>
      </c>
      <c r="AQ8" s="498"/>
      <c r="AR8" s="497" t="s">
        <v>92</v>
      </c>
      <c r="AS8" s="498"/>
      <c r="AT8" s="504" t="s">
        <v>354</v>
      </c>
      <c r="AU8" s="497" t="s">
        <v>370</v>
      </c>
      <c r="AV8" s="498"/>
      <c r="AW8" s="497" t="s">
        <v>376</v>
      </c>
      <c r="AX8" s="498"/>
      <c r="AY8" s="504" t="s">
        <v>354</v>
      </c>
      <c r="AZ8" s="511"/>
      <c r="BA8" s="513"/>
      <c r="BB8" s="494"/>
      <c r="BC8" s="448"/>
      <c r="BD8" s="504"/>
      <c r="BE8" s="448"/>
      <c r="BF8" s="448"/>
      <c r="BG8" s="490"/>
      <c r="BH8" s="492"/>
      <c r="BI8" s="67"/>
    </row>
    <row r="9" spans="1:63" ht="20.100000000000001" customHeight="1" x14ac:dyDescent="0.15">
      <c r="A9" s="20"/>
      <c r="B9" s="27"/>
      <c r="C9" s="494"/>
      <c r="D9" s="494"/>
      <c r="E9" s="494"/>
      <c r="F9" s="494"/>
      <c r="G9" s="494"/>
      <c r="H9" s="494"/>
      <c r="I9" s="494"/>
      <c r="J9" s="434"/>
      <c r="K9" s="434"/>
      <c r="L9" s="494"/>
      <c r="M9" s="434"/>
      <c r="N9" s="494"/>
      <c r="O9" s="494"/>
      <c r="P9" s="41" t="s">
        <v>47</v>
      </c>
      <c r="Q9" s="41" t="s">
        <v>90</v>
      </c>
      <c r="R9" s="41" t="s">
        <v>47</v>
      </c>
      <c r="S9" s="41" t="s">
        <v>90</v>
      </c>
      <c r="T9" s="492"/>
      <c r="U9" s="20"/>
      <c r="V9" s="27"/>
      <c r="W9" s="172"/>
      <c r="X9" s="41" t="s">
        <v>47</v>
      </c>
      <c r="Y9" s="41" t="s">
        <v>90</v>
      </c>
      <c r="Z9" s="41" t="s">
        <v>47</v>
      </c>
      <c r="AA9" s="41" t="s">
        <v>90</v>
      </c>
      <c r="AB9" s="172"/>
      <c r="AC9" s="191" t="s">
        <v>47</v>
      </c>
      <c r="AD9" s="41" t="s">
        <v>90</v>
      </c>
      <c r="AE9" s="41" t="s">
        <v>47</v>
      </c>
      <c r="AF9" s="41" t="s">
        <v>90</v>
      </c>
      <c r="AG9" s="172"/>
      <c r="AH9" s="191" t="s">
        <v>47</v>
      </c>
      <c r="AI9" s="41" t="s">
        <v>90</v>
      </c>
      <c r="AJ9" s="41" t="s">
        <v>47</v>
      </c>
      <c r="AK9" s="41" t="s">
        <v>90</v>
      </c>
      <c r="AL9" s="172"/>
      <c r="AM9" s="492"/>
      <c r="AN9" s="20"/>
      <c r="AO9" s="27"/>
      <c r="AP9" s="191" t="s">
        <v>47</v>
      </c>
      <c r="AQ9" s="41" t="s">
        <v>90</v>
      </c>
      <c r="AR9" s="41" t="s">
        <v>47</v>
      </c>
      <c r="AS9" s="41" t="s">
        <v>90</v>
      </c>
      <c r="AT9" s="504"/>
      <c r="AU9" s="191" t="s">
        <v>47</v>
      </c>
      <c r="AV9" s="41" t="s">
        <v>90</v>
      </c>
      <c r="AW9" s="41" t="s">
        <v>47</v>
      </c>
      <c r="AX9" s="41" t="s">
        <v>90</v>
      </c>
      <c r="AY9" s="504"/>
      <c r="AZ9" s="511"/>
      <c r="BA9" s="513"/>
      <c r="BB9" s="494"/>
      <c r="BC9" s="448"/>
      <c r="BD9" s="504"/>
      <c r="BE9" s="448"/>
      <c r="BF9" s="448"/>
      <c r="BG9" s="490"/>
      <c r="BH9" s="492"/>
      <c r="BI9" s="67"/>
    </row>
    <row r="10" spans="1:63" ht="20.100000000000001" customHeight="1" x14ac:dyDescent="0.15">
      <c r="A10" s="117" t="s">
        <v>26</v>
      </c>
      <c r="B10" s="27"/>
      <c r="C10" s="43" t="s">
        <v>85</v>
      </c>
      <c r="D10" s="43" t="s">
        <v>85</v>
      </c>
      <c r="E10" s="43" t="s">
        <v>85</v>
      </c>
      <c r="F10" s="43" t="s">
        <v>85</v>
      </c>
      <c r="G10" s="43" t="s">
        <v>85</v>
      </c>
      <c r="H10" s="43" t="s">
        <v>85</v>
      </c>
      <c r="I10" s="43" t="s">
        <v>85</v>
      </c>
      <c r="J10" s="43" t="s">
        <v>85</v>
      </c>
      <c r="K10" s="43" t="s">
        <v>85</v>
      </c>
      <c r="L10" s="43" t="s">
        <v>85</v>
      </c>
      <c r="M10" s="43" t="s">
        <v>85</v>
      </c>
      <c r="N10" s="43" t="s">
        <v>85</v>
      </c>
      <c r="O10" s="43" t="s">
        <v>85</v>
      </c>
      <c r="P10" s="43" t="s">
        <v>85</v>
      </c>
      <c r="Q10" s="43" t="s">
        <v>85</v>
      </c>
      <c r="R10" s="43" t="s">
        <v>85</v>
      </c>
      <c r="S10" s="43" t="s">
        <v>85</v>
      </c>
      <c r="T10" s="492"/>
      <c r="U10" s="117" t="s">
        <v>26</v>
      </c>
      <c r="V10" s="27"/>
      <c r="W10" s="43" t="s">
        <v>85</v>
      </c>
      <c r="X10" s="43" t="s">
        <v>85</v>
      </c>
      <c r="Y10" s="43" t="s">
        <v>85</v>
      </c>
      <c r="Z10" s="43" t="s">
        <v>85</v>
      </c>
      <c r="AA10" s="43" t="s">
        <v>85</v>
      </c>
      <c r="AB10" s="43" t="s">
        <v>85</v>
      </c>
      <c r="AC10" s="138" t="s">
        <v>85</v>
      </c>
      <c r="AD10" s="43" t="s">
        <v>85</v>
      </c>
      <c r="AE10" s="43" t="s">
        <v>85</v>
      </c>
      <c r="AF10" s="43" t="s">
        <v>85</v>
      </c>
      <c r="AG10" s="43" t="s">
        <v>85</v>
      </c>
      <c r="AH10" s="138" t="s">
        <v>85</v>
      </c>
      <c r="AI10" s="43" t="s">
        <v>85</v>
      </c>
      <c r="AJ10" s="43" t="s">
        <v>85</v>
      </c>
      <c r="AK10" s="43" t="s">
        <v>85</v>
      </c>
      <c r="AL10" s="43" t="s">
        <v>85</v>
      </c>
      <c r="AM10" s="492"/>
      <c r="AN10" s="117" t="s">
        <v>26</v>
      </c>
      <c r="AO10" s="27"/>
      <c r="AP10" s="138" t="s">
        <v>85</v>
      </c>
      <c r="AQ10" s="43" t="s">
        <v>85</v>
      </c>
      <c r="AR10" s="43" t="s">
        <v>85</v>
      </c>
      <c r="AS10" s="43" t="s">
        <v>85</v>
      </c>
      <c r="AT10" s="43" t="s">
        <v>85</v>
      </c>
      <c r="AU10" s="138" t="s">
        <v>85</v>
      </c>
      <c r="AV10" s="43" t="s">
        <v>85</v>
      </c>
      <c r="AW10" s="43" t="s">
        <v>85</v>
      </c>
      <c r="AX10" s="43" t="s">
        <v>85</v>
      </c>
      <c r="AY10" s="43" t="s">
        <v>85</v>
      </c>
      <c r="AZ10" s="36" t="s">
        <v>85</v>
      </c>
      <c r="BA10" s="43" t="s">
        <v>85</v>
      </c>
      <c r="BB10" s="43" t="s">
        <v>85</v>
      </c>
      <c r="BC10" s="43" t="s">
        <v>85</v>
      </c>
      <c r="BD10" s="43" t="s">
        <v>85</v>
      </c>
      <c r="BE10" s="43" t="s">
        <v>85</v>
      </c>
      <c r="BF10" s="43" t="s">
        <v>85</v>
      </c>
      <c r="BG10" s="62" t="s">
        <v>85</v>
      </c>
      <c r="BH10" s="492"/>
      <c r="BI10" s="67"/>
    </row>
    <row r="11" spans="1:63" ht="20.100000000000001" customHeight="1" x14ac:dyDescent="0.15">
      <c r="A11" s="22">
        <v>1</v>
      </c>
      <c r="B11" s="29" t="s">
        <v>161</v>
      </c>
      <c r="C11" s="122">
        <v>24</v>
      </c>
      <c r="D11" s="129">
        <v>0</v>
      </c>
      <c r="E11" s="129">
        <v>0</v>
      </c>
      <c r="F11" s="129">
        <v>0</v>
      </c>
      <c r="G11" s="129">
        <f>SUM(C11:F11)</f>
        <v>24</v>
      </c>
      <c r="H11" s="129">
        <v>45</v>
      </c>
      <c r="I11" s="156">
        <v>0</v>
      </c>
      <c r="J11" s="156">
        <v>0</v>
      </c>
      <c r="K11" s="156">
        <v>0</v>
      </c>
      <c r="L11" s="156">
        <v>0</v>
      </c>
      <c r="M11" s="156">
        <v>0</v>
      </c>
      <c r="N11" s="156">
        <v>0</v>
      </c>
      <c r="O11" s="156">
        <f>SUM(I11:N11)</f>
        <v>0</v>
      </c>
      <c r="P11" s="156">
        <v>0</v>
      </c>
      <c r="Q11" s="156">
        <v>46</v>
      </c>
      <c r="R11" s="156">
        <v>0</v>
      </c>
      <c r="S11" s="156">
        <v>41</v>
      </c>
      <c r="T11" s="405">
        <v>1</v>
      </c>
      <c r="U11" s="22">
        <v>1</v>
      </c>
      <c r="V11" s="29" t="s">
        <v>161</v>
      </c>
      <c r="W11" s="156">
        <f>SUM(P11:S11)</f>
        <v>87</v>
      </c>
      <c r="X11" s="156">
        <v>0</v>
      </c>
      <c r="Y11" s="156">
        <v>18</v>
      </c>
      <c r="Z11" s="156">
        <v>0</v>
      </c>
      <c r="AA11" s="156">
        <v>59</v>
      </c>
      <c r="AB11" s="156">
        <f>SUM(X11:AA11)</f>
        <v>77</v>
      </c>
      <c r="AC11" s="156">
        <v>0</v>
      </c>
      <c r="AD11" s="156">
        <v>12</v>
      </c>
      <c r="AE11" s="156">
        <v>0</v>
      </c>
      <c r="AF11" s="156">
        <v>110</v>
      </c>
      <c r="AG11" s="156">
        <f>SUM(AC11:AF11)</f>
        <v>122</v>
      </c>
      <c r="AH11" s="156">
        <v>0</v>
      </c>
      <c r="AI11" s="156">
        <v>0</v>
      </c>
      <c r="AJ11" s="156">
        <v>0</v>
      </c>
      <c r="AK11" s="156">
        <v>0</v>
      </c>
      <c r="AL11" s="156">
        <f t="shared" ref="AL11:AL35" si="0">SUM(AH11:AK11)</f>
        <v>0</v>
      </c>
      <c r="AM11" s="405">
        <v>1</v>
      </c>
      <c r="AN11" s="22">
        <v>1</v>
      </c>
      <c r="AO11" s="29" t="s">
        <v>161</v>
      </c>
      <c r="AP11" s="156">
        <v>0</v>
      </c>
      <c r="AQ11" s="156">
        <v>3</v>
      </c>
      <c r="AR11" s="156">
        <v>0</v>
      </c>
      <c r="AS11" s="156">
        <v>0</v>
      </c>
      <c r="AT11" s="156">
        <f>SUM(AP11:AS11)</f>
        <v>3</v>
      </c>
      <c r="AU11" s="156">
        <v>0</v>
      </c>
      <c r="AV11" s="156">
        <v>3</v>
      </c>
      <c r="AW11" s="156">
        <v>0</v>
      </c>
      <c r="AX11" s="156">
        <v>0</v>
      </c>
      <c r="AY11" s="156">
        <f>SUM(AU11:AX11)</f>
        <v>3</v>
      </c>
      <c r="AZ11" s="156">
        <f>SUM(W11,AB11,AG11,AL11,AT11,AY11)</f>
        <v>292</v>
      </c>
      <c r="BA11" s="156">
        <v>3</v>
      </c>
      <c r="BB11" s="156">
        <v>25</v>
      </c>
      <c r="BC11" s="156">
        <v>25</v>
      </c>
      <c r="BD11" s="156">
        <f t="shared" ref="BD11:BD35" si="1">SUM(H11,O11,AZ11,BA11:BC11)</f>
        <v>390</v>
      </c>
      <c r="BE11" s="156">
        <v>90</v>
      </c>
      <c r="BF11" s="156">
        <f>SUM(G11,H11,BE11)</f>
        <v>159</v>
      </c>
      <c r="BG11" s="193">
        <f>SUM(BD11,BF11)-H11</f>
        <v>504</v>
      </c>
      <c r="BH11" s="405">
        <v>1</v>
      </c>
      <c r="BI11" s="67"/>
      <c r="BK11" s="87"/>
    </row>
    <row r="12" spans="1:63" ht="20.100000000000001" customHeight="1" x14ac:dyDescent="0.15">
      <c r="A12" s="23">
        <v>2</v>
      </c>
      <c r="B12" s="30" t="s">
        <v>165</v>
      </c>
      <c r="C12" s="123">
        <v>1</v>
      </c>
      <c r="D12" s="124">
        <v>0</v>
      </c>
      <c r="E12" s="124">
        <v>2</v>
      </c>
      <c r="F12" s="124">
        <v>0</v>
      </c>
      <c r="G12" s="124">
        <f t="shared" ref="G12:G35" si="2">SUM(C12:F12)</f>
        <v>3</v>
      </c>
      <c r="H12" s="124">
        <v>3</v>
      </c>
      <c r="I12" s="126">
        <v>0</v>
      </c>
      <c r="J12" s="126">
        <v>0</v>
      </c>
      <c r="K12" s="126">
        <v>0</v>
      </c>
      <c r="L12" s="126">
        <v>0</v>
      </c>
      <c r="M12" s="126">
        <v>0</v>
      </c>
      <c r="N12" s="126">
        <v>0</v>
      </c>
      <c r="O12" s="126">
        <f t="shared" ref="O12:O35" si="3">SUM(I12:N12)</f>
        <v>0</v>
      </c>
      <c r="P12" s="126">
        <v>0</v>
      </c>
      <c r="Q12" s="126">
        <v>22</v>
      </c>
      <c r="R12" s="126">
        <v>0</v>
      </c>
      <c r="S12" s="126">
        <v>19</v>
      </c>
      <c r="T12" s="407">
        <v>2</v>
      </c>
      <c r="U12" s="23">
        <v>2</v>
      </c>
      <c r="V12" s="30" t="s">
        <v>165</v>
      </c>
      <c r="W12" s="126">
        <f t="shared" ref="W12:W35" si="4">SUM(P12:S12)</f>
        <v>41</v>
      </c>
      <c r="X12" s="126">
        <v>0</v>
      </c>
      <c r="Y12" s="126">
        <v>11</v>
      </c>
      <c r="Z12" s="126">
        <v>0</v>
      </c>
      <c r="AA12" s="126">
        <v>29</v>
      </c>
      <c r="AB12" s="126">
        <f t="shared" ref="AB12:AB35" si="5">SUM(X12:AA12)</f>
        <v>40</v>
      </c>
      <c r="AC12" s="126">
        <v>0</v>
      </c>
      <c r="AD12" s="126">
        <v>5</v>
      </c>
      <c r="AE12" s="126">
        <v>0</v>
      </c>
      <c r="AF12" s="126">
        <v>6</v>
      </c>
      <c r="AG12" s="126">
        <f t="shared" ref="AG12:AG35" si="6">SUM(AC12:AF12)</f>
        <v>11</v>
      </c>
      <c r="AH12" s="126">
        <v>0</v>
      </c>
      <c r="AI12" s="126">
        <v>0</v>
      </c>
      <c r="AJ12" s="126">
        <v>0</v>
      </c>
      <c r="AK12" s="126">
        <v>0</v>
      </c>
      <c r="AL12" s="126">
        <f t="shared" si="0"/>
        <v>0</v>
      </c>
      <c r="AM12" s="407">
        <v>2</v>
      </c>
      <c r="AN12" s="23">
        <v>2</v>
      </c>
      <c r="AO12" s="30" t="s">
        <v>165</v>
      </c>
      <c r="AP12" s="126">
        <v>0</v>
      </c>
      <c r="AQ12" s="126">
        <v>0</v>
      </c>
      <c r="AR12" s="126">
        <v>0</v>
      </c>
      <c r="AS12" s="126">
        <v>0</v>
      </c>
      <c r="AT12" s="126">
        <f t="shared" ref="AT12:AT35" si="7">SUM(AP12:AS12)</f>
        <v>0</v>
      </c>
      <c r="AU12" s="126">
        <v>0</v>
      </c>
      <c r="AV12" s="126">
        <v>0</v>
      </c>
      <c r="AW12" s="126">
        <v>0</v>
      </c>
      <c r="AX12" s="126">
        <v>0</v>
      </c>
      <c r="AY12" s="126">
        <f t="shared" ref="AY12:AY35" si="8">SUM(AU12:AX12)</f>
        <v>0</v>
      </c>
      <c r="AZ12" s="126">
        <f t="shared" ref="AZ12:AZ35" si="9">SUM(W12,AB12,AG12,AL12,AT12,AY12)</f>
        <v>92</v>
      </c>
      <c r="BA12" s="126">
        <v>0</v>
      </c>
      <c r="BB12" s="126">
        <v>10</v>
      </c>
      <c r="BC12" s="126">
        <v>9</v>
      </c>
      <c r="BD12" s="126">
        <f t="shared" si="1"/>
        <v>114</v>
      </c>
      <c r="BE12" s="126">
        <v>0</v>
      </c>
      <c r="BF12" s="126">
        <f t="shared" ref="BF12:BF35" si="10">SUM(G12,H12,BE12)</f>
        <v>6</v>
      </c>
      <c r="BG12" s="141">
        <f t="shared" ref="BG12:BG35" si="11">SUM(BD12,BF12)-H12</f>
        <v>117</v>
      </c>
      <c r="BH12" s="407">
        <v>2</v>
      </c>
      <c r="BI12" s="67"/>
      <c r="BK12" s="87"/>
    </row>
    <row r="13" spans="1:63" ht="20.100000000000001" customHeight="1" x14ac:dyDescent="0.15">
      <c r="A13" s="23">
        <v>3</v>
      </c>
      <c r="B13" s="30" t="s">
        <v>166</v>
      </c>
      <c r="C13" s="124">
        <v>3</v>
      </c>
      <c r="D13" s="124">
        <v>0</v>
      </c>
      <c r="E13" s="124">
        <v>0</v>
      </c>
      <c r="F13" s="124">
        <v>0</v>
      </c>
      <c r="G13" s="124">
        <f t="shared" si="2"/>
        <v>3</v>
      </c>
      <c r="H13" s="124">
        <v>0</v>
      </c>
      <c r="I13" s="124">
        <v>0</v>
      </c>
      <c r="J13" s="124">
        <v>0</v>
      </c>
      <c r="K13" s="124">
        <v>0</v>
      </c>
      <c r="L13" s="124">
        <v>0</v>
      </c>
      <c r="M13" s="124">
        <v>0</v>
      </c>
      <c r="N13" s="124">
        <v>0</v>
      </c>
      <c r="O13" s="124">
        <f t="shared" si="3"/>
        <v>0</v>
      </c>
      <c r="P13" s="126">
        <v>0</v>
      </c>
      <c r="Q13" s="126">
        <v>26</v>
      </c>
      <c r="R13" s="126">
        <v>0</v>
      </c>
      <c r="S13" s="126">
        <v>92</v>
      </c>
      <c r="T13" s="407">
        <v>3</v>
      </c>
      <c r="U13" s="23">
        <v>3</v>
      </c>
      <c r="V13" s="30" t="s">
        <v>166</v>
      </c>
      <c r="W13" s="126">
        <f t="shared" si="4"/>
        <v>118</v>
      </c>
      <c r="X13" s="126">
        <v>0</v>
      </c>
      <c r="Y13" s="126">
        <v>17</v>
      </c>
      <c r="Z13" s="126">
        <v>0</v>
      </c>
      <c r="AA13" s="126">
        <v>76</v>
      </c>
      <c r="AB13" s="126">
        <f t="shared" si="5"/>
        <v>93</v>
      </c>
      <c r="AC13" s="126">
        <v>0</v>
      </c>
      <c r="AD13" s="126">
        <v>21</v>
      </c>
      <c r="AE13" s="126">
        <v>0</v>
      </c>
      <c r="AF13" s="126">
        <v>57</v>
      </c>
      <c r="AG13" s="126">
        <f t="shared" si="6"/>
        <v>78</v>
      </c>
      <c r="AH13" s="126">
        <v>0</v>
      </c>
      <c r="AI13" s="126">
        <v>0</v>
      </c>
      <c r="AJ13" s="126">
        <v>0</v>
      </c>
      <c r="AK13" s="126">
        <v>0</v>
      </c>
      <c r="AL13" s="126">
        <f t="shared" si="0"/>
        <v>0</v>
      </c>
      <c r="AM13" s="407">
        <v>3</v>
      </c>
      <c r="AN13" s="23">
        <v>3</v>
      </c>
      <c r="AO13" s="30" t="s">
        <v>166</v>
      </c>
      <c r="AP13" s="126">
        <v>0</v>
      </c>
      <c r="AQ13" s="126">
        <v>2</v>
      </c>
      <c r="AR13" s="126">
        <v>0</v>
      </c>
      <c r="AS13" s="126">
        <v>0</v>
      </c>
      <c r="AT13" s="126">
        <f t="shared" si="7"/>
        <v>2</v>
      </c>
      <c r="AU13" s="126">
        <v>0</v>
      </c>
      <c r="AV13" s="126">
        <v>0</v>
      </c>
      <c r="AW13" s="126">
        <v>0</v>
      </c>
      <c r="AX13" s="126">
        <v>0</v>
      </c>
      <c r="AY13" s="126">
        <f t="shared" si="8"/>
        <v>0</v>
      </c>
      <c r="AZ13" s="126">
        <f t="shared" si="9"/>
        <v>291</v>
      </c>
      <c r="BA13" s="126">
        <v>0</v>
      </c>
      <c r="BB13" s="126">
        <v>21</v>
      </c>
      <c r="BC13" s="126">
        <v>13</v>
      </c>
      <c r="BD13" s="126">
        <f t="shared" si="1"/>
        <v>325</v>
      </c>
      <c r="BE13" s="126">
        <v>0</v>
      </c>
      <c r="BF13" s="126">
        <f t="shared" si="10"/>
        <v>3</v>
      </c>
      <c r="BG13" s="141">
        <f t="shared" si="11"/>
        <v>328</v>
      </c>
      <c r="BH13" s="407">
        <v>3</v>
      </c>
      <c r="BI13" s="67"/>
      <c r="BK13" s="87"/>
    </row>
    <row r="14" spans="1:63" ht="20.100000000000001" customHeight="1" x14ac:dyDescent="0.15">
      <c r="A14" s="23">
        <v>4</v>
      </c>
      <c r="B14" s="30" t="s">
        <v>167</v>
      </c>
      <c r="C14" s="124">
        <v>0</v>
      </c>
      <c r="D14" s="124">
        <v>3</v>
      </c>
      <c r="E14" s="124">
        <v>1</v>
      </c>
      <c r="F14" s="124">
        <v>0</v>
      </c>
      <c r="G14" s="124">
        <f t="shared" si="2"/>
        <v>4</v>
      </c>
      <c r="H14" s="124">
        <v>1</v>
      </c>
      <c r="I14" s="124">
        <v>0</v>
      </c>
      <c r="J14" s="124">
        <v>0</v>
      </c>
      <c r="K14" s="124">
        <v>0</v>
      </c>
      <c r="L14" s="124">
        <v>0</v>
      </c>
      <c r="M14" s="124">
        <v>0</v>
      </c>
      <c r="N14" s="124">
        <v>0</v>
      </c>
      <c r="O14" s="124">
        <f t="shared" si="3"/>
        <v>0</v>
      </c>
      <c r="P14" s="126">
        <v>0</v>
      </c>
      <c r="Q14" s="126">
        <v>14</v>
      </c>
      <c r="R14" s="126">
        <v>0</v>
      </c>
      <c r="S14" s="126">
        <v>11</v>
      </c>
      <c r="T14" s="407">
        <v>4</v>
      </c>
      <c r="U14" s="23">
        <v>4</v>
      </c>
      <c r="V14" s="30" t="s">
        <v>167</v>
      </c>
      <c r="W14" s="126">
        <f t="shared" si="4"/>
        <v>25</v>
      </c>
      <c r="X14" s="126">
        <v>0</v>
      </c>
      <c r="Y14" s="126">
        <v>13</v>
      </c>
      <c r="Z14" s="126">
        <v>0</v>
      </c>
      <c r="AA14" s="126">
        <v>13</v>
      </c>
      <c r="AB14" s="126">
        <f t="shared" si="5"/>
        <v>26</v>
      </c>
      <c r="AC14" s="126">
        <v>0</v>
      </c>
      <c r="AD14" s="126">
        <v>10</v>
      </c>
      <c r="AE14" s="126">
        <v>0</v>
      </c>
      <c r="AF14" s="126">
        <v>15</v>
      </c>
      <c r="AG14" s="126">
        <f t="shared" si="6"/>
        <v>25</v>
      </c>
      <c r="AH14" s="126">
        <v>0</v>
      </c>
      <c r="AI14" s="126">
        <v>0</v>
      </c>
      <c r="AJ14" s="126">
        <v>0</v>
      </c>
      <c r="AK14" s="126">
        <v>0</v>
      </c>
      <c r="AL14" s="126">
        <f t="shared" si="0"/>
        <v>0</v>
      </c>
      <c r="AM14" s="407">
        <v>4</v>
      </c>
      <c r="AN14" s="23">
        <v>4</v>
      </c>
      <c r="AO14" s="30" t="s">
        <v>167</v>
      </c>
      <c r="AP14" s="126">
        <v>0</v>
      </c>
      <c r="AQ14" s="126">
        <v>1</v>
      </c>
      <c r="AR14" s="126">
        <v>0</v>
      </c>
      <c r="AS14" s="126">
        <v>0</v>
      </c>
      <c r="AT14" s="126">
        <f t="shared" si="7"/>
        <v>1</v>
      </c>
      <c r="AU14" s="126">
        <v>0</v>
      </c>
      <c r="AV14" s="126">
        <v>0</v>
      </c>
      <c r="AW14" s="126">
        <v>0</v>
      </c>
      <c r="AX14" s="126">
        <v>0</v>
      </c>
      <c r="AY14" s="126">
        <f t="shared" si="8"/>
        <v>0</v>
      </c>
      <c r="AZ14" s="126">
        <f t="shared" si="9"/>
        <v>77</v>
      </c>
      <c r="BA14" s="126">
        <v>0</v>
      </c>
      <c r="BB14" s="126">
        <v>3</v>
      </c>
      <c r="BC14" s="126">
        <v>7</v>
      </c>
      <c r="BD14" s="126">
        <f t="shared" si="1"/>
        <v>88</v>
      </c>
      <c r="BE14" s="126">
        <v>0</v>
      </c>
      <c r="BF14" s="126">
        <f t="shared" si="10"/>
        <v>5</v>
      </c>
      <c r="BG14" s="141">
        <f t="shared" si="11"/>
        <v>92</v>
      </c>
      <c r="BH14" s="407">
        <v>4</v>
      </c>
      <c r="BI14" s="67"/>
      <c r="BK14" s="87"/>
    </row>
    <row r="15" spans="1:63" ht="20.100000000000001" customHeight="1" x14ac:dyDescent="0.15">
      <c r="A15" s="24">
        <v>5</v>
      </c>
      <c r="B15" s="30" t="s">
        <v>170</v>
      </c>
      <c r="C15" s="125">
        <v>0</v>
      </c>
      <c r="D15" s="125">
        <v>1</v>
      </c>
      <c r="E15" s="125">
        <v>0</v>
      </c>
      <c r="F15" s="125">
        <v>0</v>
      </c>
      <c r="G15" s="125">
        <f t="shared" si="2"/>
        <v>1</v>
      </c>
      <c r="H15" s="125">
        <v>0</v>
      </c>
      <c r="I15" s="125">
        <v>0</v>
      </c>
      <c r="J15" s="125">
        <v>0</v>
      </c>
      <c r="K15" s="125">
        <v>0</v>
      </c>
      <c r="L15" s="125">
        <v>0</v>
      </c>
      <c r="M15" s="125">
        <v>0</v>
      </c>
      <c r="N15" s="125">
        <v>0</v>
      </c>
      <c r="O15" s="125">
        <f t="shared" si="3"/>
        <v>0</v>
      </c>
      <c r="P15" s="125">
        <v>0</v>
      </c>
      <c r="Q15" s="125">
        <v>5</v>
      </c>
      <c r="R15" s="125">
        <v>0</v>
      </c>
      <c r="S15" s="125">
        <v>49</v>
      </c>
      <c r="T15" s="408">
        <v>5</v>
      </c>
      <c r="U15" s="24">
        <v>5</v>
      </c>
      <c r="V15" s="30" t="s">
        <v>170</v>
      </c>
      <c r="W15" s="125">
        <f t="shared" si="4"/>
        <v>54</v>
      </c>
      <c r="X15" s="125">
        <v>0</v>
      </c>
      <c r="Y15" s="125">
        <v>2</v>
      </c>
      <c r="Z15" s="125">
        <v>0</v>
      </c>
      <c r="AA15" s="125">
        <v>8</v>
      </c>
      <c r="AB15" s="125">
        <f t="shared" si="5"/>
        <v>10</v>
      </c>
      <c r="AC15" s="125">
        <v>0</v>
      </c>
      <c r="AD15" s="125">
        <v>7</v>
      </c>
      <c r="AE15" s="125">
        <v>0</v>
      </c>
      <c r="AF15" s="125">
        <v>27</v>
      </c>
      <c r="AG15" s="125">
        <f t="shared" si="6"/>
        <v>34</v>
      </c>
      <c r="AH15" s="125">
        <v>0</v>
      </c>
      <c r="AI15" s="125">
        <v>0</v>
      </c>
      <c r="AJ15" s="125">
        <v>0</v>
      </c>
      <c r="AK15" s="125">
        <v>0</v>
      </c>
      <c r="AL15" s="125">
        <f t="shared" si="0"/>
        <v>0</v>
      </c>
      <c r="AM15" s="408">
        <v>5</v>
      </c>
      <c r="AN15" s="24">
        <v>5</v>
      </c>
      <c r="AO15" s="30" t="s">
        <v>170</v>
      </c>
      <c r="AP15" s="125">
        <v>0</v>
      </c>
      <c r="AQ15" s="125">
        <v>0</v>
      </c>
      <c r="AR15" s="125">
        <v>0</v>
      </c>
      <c r="AS15" s="125">
        <v>0</v>
      </c>
      <c r="AT15" s="125">
        <f t="shared" si="7"/>
        <v>0</v>
      </c>
      <c r="AU15" s="125">
        <v>0</v>
      </c>
      <c r="AV15" s="125">
        <v>0</v>
      </c>
      <c r="AW15" s="125">
        <v>0</v>
      </c>
      <c r="AX15" s="125">
        <v>0</v>
      </c>
      <c r="AY15" s="125">
        <f t="shared" si="8"/>
        <v>0</v>
      </c>
      <c r="AZ15" s="125">
        <f t="shared" si="9"/>
        <v>98</v>
      </c>
      <c r="BA15" s="125">
        <v>0</v>
      </c>
      <c r="BB15" s="125">
        <v>1</v>
      </c>
      <c r="BC15" s="125">
        <v>2</v>
      </c>
      <c r="BD15" s="126">
        <f t="shared" si="1"/>
        <v>101</v>
      </c>
      <c r="BE15" s="125">
        <v>0</v>
      </c>
      <c r="BF15" s="126">
        <f t="shared" si="10"/>
        <v>1</v>
      </c>
      <c r="BG15" s="142">
        <f t="shared" si="11"/>
        <v>102</v>
      </c>
      <c r="BH15" s="408">
        <v>5</v>
      </c>
      <c r="BI15" s="67"/>
      <c r="BK15" s="87"/>
    </row>
    <row r="16" spans="1:63" ht="20.100000000000001" customHeight="1" x14ac:dyDescent="0.15">
      <c r="A16" s="23">
        <v>6</v>
      </c>
      <c r="B16" s="187" t="s">
        <v>172</v>
      </c>
      <c r="C16" s="123">
        <v>1</v>
      </c>
      <c r="D16" s="124">
        <v>1</v>
      </c>
      <c r="E16" s="124">
        <v>0</v>
      </c>
      <c r="F16" s="124">
        <v>0</v>
      </c>
      <c r="G16" s="124">
        <f t="shared" si="2"/>
        <v>2</v>
      </c>
      <c r="H16" s="124">
        <v>0</v>
      </c>
      <c r="I16" s="124">
        <v>0</v>
      </c>
      <c r="J16" s="124">
        <v>0</v>
      </c>
      <c r="K16" s="124">
        <v>0</v>
      </c>
      <c r="L16" s="124">
        <v>0</v>
      </c>
      <c r="M16" s="124">
        <v>0</v>
      </c>
      <c r="N16" s="124">
        <v>0</v>
      </c>
      <c r="O16" s="124">
        <f t="shared" si="3"/>
        <v>0</v>
      </c>
      <c r="P16" s="124">
        <v>0</v>
      </c>
      <c r="Q16" s="124">
        <v>14</v>
      </c>
      <c r="R16" s="124">
        <v>0</v>
      </c>
      <c r="S16" s="124">
        <v>22</v>
      </c>
      <c r="T16" s="407">
        <v>6</v>
      </c>
      <c r="U16" s="23">
        <v>6</v>
      </c>
      <c r="V16" s="187" t="s">
        <v>172</v>
      </c>
      <c r="W16" s="124">
        <f t="shared" si="4"/>
        <v>36</v>
      </c>
      <c r="X16" s="124">
        <v>0</v>
      </c>
      <c r="Y16" s="124">
        <v>4</v>
      </c>
      <c r="Z16" s="124">
        <v>0</v>
      </c>
      <c r="AA16" s="124">
        <v>24</v>
      </c>
      <c r="AB16" s="124">
        <f t="shared" si="5"/>
        <v>28</v>
      </c>
      <c r="AC16" s="124">
        <v>0</v>
      </c>
      <c r="AD16" s="124">
        <v>7</v>
      </c>
      <c r="AE16" s="124">
        <v>0</v>
      </c>
      <c r="AF16" s="124">
        <v>36</v>
      </c>
      <c r="AG16" s="124">
        <f t="shared" si="6"/>
        <v>43</v>
      </c>
      <c r="AH16" s="124">
        <v>0</v>
      </c>
      <c r="AI16" s="124">
        <v>0</v>
      </c>
      <c r="AJ16" s="124">
        <v>0</v>
      </c>
      <c r="AK16" s="124">
        <v>0</v>
      </c>
      <c r="AL16" s="124">
        <f t="shared" si="0"/>
        <v>0</v>
      </c>
      <c r="AM16" s="407">
        <v>6</v>
      </c>
      <c r="AN16" s="23">
        <v>6</v>
      </c>
      <c r="AO16" s="187" t="s">
        <v>172</v>
      </c>
      <c r="AP16" s="124">
        <v>0</v>
      </c>
      <c r="AQ16" s="124">
        <v>0</v>
      </c>
      <c r="AR16" s="124">
        <v>0</v>
      </c>
      <c r="AS16" s="124">
        <v>0</v>
      </c>
      <c r="AT16" s="124">
        <f t="shared" si="7"/>
        <v>0</v>
      </c>
      <c r="AU16" s="124">
        <v>0</v>
      </c>
      <c r="AV16" s="124">
        <v>0</v>
      </c>
      <c r="AW16" s="124">
        <v>0</v>
      </c>
      <c r="AX16" s="124">
        <v>0</v>
      </c>
      <c r="AY16" s="124">
        <f t="shared" si="8"/>
        <v>0</v>
      </c>
      <c r="AZ16" s="135">
        <f t="shared" si="9"/>
        <v>107</v>
      </c>
      <c r="BA16" s="124">
        <v>1</v>
      </c>
      <c r="BB16" s="124">
        <v>0</v>
      </c>
      <c r="BC16" s="124">
        <v>19</v>
      </c>
      <c r="BD16" s="178">
        <f t="shared" si="1"/>
        <v>127</v>
      </c>
      <c r="BE16" s="124">
        <v>0</v>
      </c>
      <c r="BF16" s="178">
        <f t="shared" si="10"/>
        <v>2</v>
      </c>
      <c r="BG16" s="140">
        <f t="shared" si="11"/>
        <v>129</v>
      </c>
      <c r="BH16" s="407">
        <v>6</v>
      </c>
      <c r="BI16" s="67"/>
      <c r="BK16" s="87"/>
    </row>
    <row r="17" spans="1:63" s="67" customFormat="1" ht="20.100000000000001" customHeight="1" x14ac:dyDescent="0.15">
      <c r="A17" s="23">
        <v>7</v>
      </c>
      <c r="B17" s="30" t="s">
        <v>173</v>
      </c>
      <c r="C17" s="123">
        <v>1</v>
      </c>
      <c r="D17" s="124">
        <v>0</v>
      </c>
      <c r="E17" s="124">
        <v>0</v>
      </c>
      <c r="F17" s="124">
        <v>0</v>
      </c>
      <c r="G17" s="124">
        <f t="shared" si="2"/>
        <v>1</v>
      </c>
      <c r="H17" s="124">
        <v>0</v>
      </c>
      <c r="I17" s="124">
        <v>0</v>
      </c>
      <c r="J17" s="124">
        <v>0</v>
      </c>
      <c r="K17" s="124">
        <v>0</v>
      </c>
      <c r="L17" s="124">
        <v>0</v>
      </c>
      <c r="M17" s="124">
        <v>0</v>
      </c>
      <c r="N17" s="124">
        <v>0</v>
      </c>
      <c r="O17" s="124">
        <f t="shared" si="3"/>
        <v>0</v>
      </c>
      <c r="P17" s="124">
        <v>0</v>
      </c>
      <c r="Q17" s="124">
        <v>13</v>
      </c>
      <c r="R17" s="124">
        <v>0</v>
      </c>
      <c r="S17" s="124">
        <v>10</v>
      </c>
      <c r="T17" s="407">
        <v>7</v>
      </c>
      <c r="U17" s="23">
        <v>7</v>
      </c>
      <c r="V17" s="30" t="s">
        <v>173</v>
      </c>
      <c r="W17" s="124">
        <f t="shared" si="4"/>
        <v>23</v>
      </c>
      <c r="X17" s="124">
        <v>0</v>
      </c>
      <c r="Y17" s="124">
        <v>3</v>
      </c>
      <c r="Z17" s="124">
        <v>0</v>
      </c>
      <c r="AA17" s="124">
        <v>0</v>
      </c>
      <c r="AB17" s="124">
        <f t="shared" si="5"/>
        <v>3</v>
      </c>
      <c r="AC17" s="124">
        <v>0</v>
      </c>
      <c r="AD17" s="124">
        <v>3</v>
      </c>
      <c r="AE17" s="124">
        <v>0</v>
      </c>
      <c r="AF17" s="124">
        <v>3</v>
      </c>
      <c r="AG17" s="124">
        <f t="shared" si="6"/>
        <v>6</v>
      </c>
      <c r="AH17" s="124">
        <v>0</v>
      </c>
      <c r="AI17" s="124">
        <v>0</v>
      </c>
      <c r="AJ17" s="124">
        <v>0</v>
      </c>
      <c r="AK17" s="124">
        <v>0</v>
      </c>
      <c r="AL17" s="124">
        <f t="shared" si="0"/>
        <v>0</v>
      </c>
      <c r="AM17" s="407">
        <v>7</v>
      </c>
      <c r="AN17" s="23">
        <v>7</v>
      </c>
      <c r="AO17" s="30" t="s">
        <v>173</v>
      </c>
      <c r="AP17" s="124">
        <v>0</v>
      </c>
      <c r="AQ17" s="124">
        <v>0</v>
      </c>
      <c r="AR17" s="124">
        <v>0</v>
      </c>
      <c r="AS17" s="124">
        <v>0</v>
      </c>
      <c r="AT17" s="124">
        <f t="shared" si="7"/>
        <v>0</v>
      </c>
      <c r="AU17" s="124">
        <v>0</v>
      </c>
      <c r="AV17" s="124">
        <v>0</v>
      </c>
      <c r="AW17" s="124">
        <v>0</v>
      </c>
      <c r="AX17" s="124">
        <v>0</v>
      </c>
      <c r="AY17" s="124">
        <f t="shared" si="8"/>
        <v>0</v>
      </c>
      <c r="AZ17" s="135">
        <f t="shared" si="9"/>
        <v>32</v>
      </c>
      <c r="BA17" s="124">
        <v>1</v>
      </c>
      <c r="BB17" s="124">
        <v>5</v>
      </c>
      <c r="BC17" s="124">
        <v>5</v>
      </c>
      <c r="BD17" s="126">
        <f t="shared" si="1"/>
        <v>43</v>
      </c>
      <c r="BE17" s="124">
        <v>0</v>
      </c>
      <c r="BF17" s="126">
        <f t="shared" si="10"/>
        <v>1</v>
      </c>
      <c r="BG17" s="140">
        <f t="shared" si="11"/>
        <v>44</v>
      </c>
      <c r="BH17" s="407">
        <v>7</v>
      </c>
      <c r="BK17" s="126"/>
    </row>
    <row r="18" spans="1:63" ht="20.100000000000001" customHeight="1" x14ac:dyDescent="0.15">
      <c r="A18" s="23">
        <v>8</v>
      </c>
      <c r="B18" s="30" t="s">
        <v>177</v>
      </c>
      <c r="C18" s="126">
        <v>6</v>
      </c>
      <c r="D18" s="126">
        <v>3</v>
      </c>
      <c r="E18" s="126">
        <v>1</v>
      </c>
      <c r="F18" s="126">
        <v>0</v>
      </c>
      <c r="G18" s="126">
        <f t="shared" si="2"/>
        <v>10</v>
      </c>
      <c r="H18" s="126">
        <v>2</v>
      </c>
      <c r="I18" s="126">
        <v>0</v>
      </c>
      <c r="J18" s="126">
        <v>0</v>
      </c>
      <c r="K18" s="126">
        <v>0</v>
      </c>
      <c r="L18" s="126">
        <v>0</v>
      </c>
      <c r="M18" s="126">
        <v>0</v>
      </c>
      <c r="N18" s="126">
        <v>0</v>
      </c>
      <c r="O18" s="126">
        <f t="shared" si="3"/>
        <v>0</v>
      </c>
      <c r="P18" s="126">
        <v>0</v>
      </c>
      <c r="Q18" s="126">
        <v>21</v>
      </c>
      <c r="R18" s="126">
        <v>0</v>
      </c>
      <c r="S18" s="126">
        <v>19</v>
      </c>
      <c r="T18" s="407">
        <v>8</v>
      </c>
      <c r="U18" s="23">
        <v>8</v>
      </c>
      <c r="V18" s="30" t="s">
        <v>177</v>
      </c>
      <c r="W18" s="126">
        <f t="shared" si="4"/>
        <v>40</v>
      </c>
      <c r="X18" s="126">
        <v>0</v>
      </c>
      <c r="Y18" s="126">
        <v>5</v>
      </c>
      <c r="Z18" s="126">
        <v>0</v>
      </c>
      <c r="AA18" s="126">
        <v>10</v>
      </c>
      <c r="AB18" s="126">
        <f t="shared" si="5"/>
        <v>15</v>
      </c>
      <c r="AC18" s="126">
        <v>0</v>
      </c>
      <c r="AD18" s="126">
        <v>5</v>
      </c>
      <c r="AE18" s="126">
        <v>0</v>
      </c>
      <c r="AF18" s="126">
        <v>17</v>
      </c>
      <c r="AG18" s="126">
        <f t="shared" si="6"/>
        <v>22</v>
      </c>
      <c r="AH18" s="126">
        <v>0</v>
      </c>
      <c r="AI18" s="126">
        <v>0</v>
      </c>
      <c r="AJ18" s="126">
        <v>0</v>
      </c>
      <c r="AK18" s="126">
        <v>0</v>
      </c>
      <c r="AL18" s="126">
        <f t="shared" si="0"/>
        <v>0</v>
      </c>
      <c r="AM18" s="407">
        <v>8</v>
      </c>
      <c r="AN18" s="23">
        <v>8</v>
      </c>
      <c r="AO18" s="30" t="s">
        <v>177</v>
      </c>
      <c r="AP18" s="126">
        <v>0</v>
      </c>
      <c r="AQ18" s="126">
        <v>1</v>
      </c>
      <c r="AR18" s="126">
        <v>0</v>
      </c>
      <c r="AS18" s="126">
        <v>0</v>
      </c>
      <c r="AT18" s="126">
        <f t="shared" si="7"/>
        <v>1</v>
      </c>
      <c r="AU18" s="126">
        <v>0</v>
      </c>
      <c r="AV18" s="126">
        <v>2</v>
      </c>
      <c r="AW18" s="126">
        <v>0</v>
      </c>
      <c r="AX18" s="126">
        <v>0</v>
      </c>
      <c r="AY18" s="126">
        <f t="shared" si="8"/>
        <v>2</v>
      </c>
      <c r="AZ18" s="135">
        <f t="shared" si="9"/>
        <v>80</v>
      </c>
      <c r="BA18" s="126">
        <v>0</v>
      </c>
      <c r="BB18" s="126">
        <v>21</v>
      </c>
      <c r="BC18" s="126">
        <v>16</v>
      </c>
      <c r="BD18" s="126">
        <f t="shared" si="1"/>
        <v>119</v>
      </c>
      <c r="BE18" s="126">
        <v>0</v>
      </c>
      <c r="BF18" s="126">
        <f t="shared" si="10"/>
        <v>12</v>
      </c>
      <c r="BG18" s="141">
        <f t="shared" si="11"/>
        <v>129</v>
      </c>
      <c r="BH18" s="407">
        <v>8</v>
      </c>
      <c r="BI18" s="67"/>
      <c r="BK18" s="87"/>
    </row>
    <row r="19" spans="1:63" ht="20.100000000000001" customHeight="1" x14ac:dyDescent="0.15">
      <c r="A19" s="23">
        <v>9</v>
      </c>
      <c r="B19" s="30" t="s">
        <v>179</v>
      </c>
      <c r="C19" s="126">
        <v>0</v>
      </c>
      <c r="D19" s="126">
        <v>0</v>
      </c>
      <c r="E19" s="126">
        <v>1</v>
      </c>
      <c r="F19" s="126">
        <v>0</v>
      </c>
      <c r="G19" s="126">
        <f t="shared" si="2"/>
        <v>1</v>
      </c>
      <c r="H19" s="126">
        <v>0</v>
      </c>
      <c r="I19" s="126">
        <v>0</v>
      </c>
      <c r="J19" s="126">
        <v>0</v>
      </c>
      <c r="K19" s="126">
        <v>0</v>
      </c>
      <c r="L19" s="126">
        <v>0</v>
      </c>
      <c r="M19" s="126">
        <v>0</v>
      </c>
      <c r="N19" s="126">
        <v>0</v>
      </c>
      <c r="O19" s="126">
        <f t="shared" si="3"/>
        <v>0</v>
      </c>
      <c r="P19" s="126">
        <v>0</v>
      </c>
      <c r="Q19" s="126">
        <v>10</v>
      </c>
      <c r="R19" s="126">
        <v>0</v>
      </c>
      <c r="S19" s="126">
        <v>14</v>
      </c>
      <c r="T19" s="407">
        <v>9</v>
      </c>
      <c r="U19" s="23">
        <v>9</v>
      </c>
      <c r="V19" s="30" t="s">
        <v>179</v>
      </c>
      <c r="W19" s="126">
        <f t="shared" si="4"/>
        <v>24</v>
      </c>
      <c r="X19" s="126">
        <v>0</v>
      </c>
      <c r="Y19" s="126">
        <v>6</v>
      </c>
      <c r="Z19" s="126">
        <v>0</v>
      </c>
      <c r="AA19" s="126">
        <v>3</v>
      </c>
      <c r="AB19" s="126">
        <f t="shared" si="5"/>
        <v>9</v>
      </c>
      <c r="AC19" s="126">
        <v>0</v>
      </c>
      <c r="AD19" s="126">
        <v>3</v>
      </c>
      <c r="AE19" s="126">
        <v>0</v>
      </c>
      <c r="AF19" s="126">
        <v>13</v>
      </c>
      <c r="AG19" s="126">
        <f t="shared" si="6"/>
        <v>16</v>
      </c>
      <c r="AH19" s="126">
        <v>0</v>
      </c>
      <c r="AI19" s="126">
        <v>0</v>
      </c>
      <c r="AJ19" s="126">
        <v>0</v>
      </c>
      <c r="AK19" s="126">
        <v>0</v>
      </c>
      <c r="AL19" s="126">
        <f t="shared" si="0"/>
        <v>0</v>
      </c>
      <c r="AM19" s="407">
        <v>9</v>
      </c>
      <c r="AN19" s="23">
        <v>9</v>
      </c>
      <c r="AO19" s="30" t="s">
        <v>179</v>
      </c>
      <c r="AP19" s="126">
        <v>0</v>
      </c>
      <c r="AQ19" s="126">
        <v>1</v>
      </c>
      <c r="AR19" s="126">
        <v>0</v>
      </c>
      <c r="AS19" s="126">
        <v>0</v>
      </c>
      <c r="AT19" s="126">
        <f t="shared" si="7"/>
        <v>1</v>
      </c>
      <c r="AU19" s="126">
        <v>0</v>
      </c>
      <c r="AV19" s="126">
        <v>0</v>
      </c>
      <c r="AW19" s="126">
        <v>0</v>
      </c>
      <c r="AX19" s="126">
        <v>0</v>
      </c>
      <c r="AY19" s="126">
        <f t="shared" si="8"/>
        <v>0</v>
      </c>
      <c r="AZ19" s="135">
        <f t="shared" si="9"/>
        <v>50</v>
      </c>
      <c r="BA19" s="126">
        <v>0</v>
      </c>
      <c r="BB19" s="126">
        <v>0</v>
      </c>
      <c r="BC19" s="126">
        <v>5</v>
      </c>
      <c r="BD19" s="126">
        <f t="shared" si="1"/>
        <v>55</v>
      </c>
      <c r="BE19" s="126">
        <v>0</v>
      </c>
      <c r="BF19" s="126">
        <f t="shared" si="10"/>
        <v>1</v>
      </c>
      <c r="BG19" s="141">
        <f t="shared" si="11"/>
        <v>56</v>
      </c>
      <c r="BH19" s="407">
        <v>9</v>
      </c>
      <c r="BI19" s="67"/>
      <c r="BK19" s="87"/>
    </row>
    <row r="20" spans="1:63" ht="20.100000000000001" customHeight="1" x14ac:dyDescent="0.15">
      <c r="A20" s="24">
        <v>10</v>
      </c>
      <c r="B20" s="33" t="s">
        <v>180</v>
      </c>
      <c r="C20" s="125">
        <v>4</v>
      </c>
      <c r="D20" s="125">
        <v>5</v>
      </c>
      <c r="E20" s="125">
        <v>1</v>
      </c>
      <c r="F20" s="125">
        <v>0</v>
      </c>
      <c r="G20" s="125">
        <f t="shared" si="2"/>
        <v>10</v>
      </c>
      <c r="H20" s="125">
        <v>0</v>
      </c>
      <c r="I20" s="125">
        <v>0</v>
      </c>
      <c r="J20" s="125">
        <v>0</v>
      </c>
      <c r="K20" s="125">
        <v>0</v>
      </c>
      <c r="L20" s="125">
        <v>0</v>
      </c>
      <c r="M20" s="125">
        <v>0</v>
      </c>
      <c r="N20" s="125">
        <v>0</v>
      </c>
      <c r="O20" s="125">
        <f t="shared" si="3"/>
        <v>0</v>
      </c>
      <c r="P20" s="125">
        <v>0</v>
      </c>
      <c r="Q20" s="125">
        <v>17</v>
      </c>
      <c r="R20" s="125">
        <v>0</v>
      </c>
      <c r="S20" s="125">
        <v>31</v>
      </c>
      <c r="T20" s="408">
        <v>10</v>
      </c>
      <c r="U20" s="24">
        <v>10</v>
      </c>
      <c r="V20" s="33" t="s">
        <v>180</v>
      </c>
      <c r="W20" s="125">
        <f t="shared" si="4"/>
        <v>48</v>
      </c>
      <c r="X20" s="125">
        <v>0</v>
      </c>
      <c r="Y20" s="125">
        <v>6</v>
      </c>
      <c r="Z20" s="125">
        <v>0</v>
      </c>
      <c r="AA20" s="125">
        <v>45</v>
      </c>
      <c r="AB20" s="125">
        <f t="shared" si="5"/>
        <v>51</v>
      </c>
      <c r="AC20" s="125">
        <v>0</v>
      </c>
      <c r="AD20" s="125">
        <v>11</v>
      </c>
      <c r="AE20" s="125">
        <v>0</v>
      </c>
      <c r="AF20" s="125">
        <v>76</v>
      </c>
      <c r="AG20" s="125">
        <f t="shared" si="6"/>
        <v>87</v>
      </c>
      <c r="AH20" s="125">
        <v>0</v>
      </c>
      <c r="AI20" s="125">
        <v>0</v>
      </c>
      <c r="AJ20" s="125">
        <v>0</v>
      </c>
      <c r="AK20" s="125">
        <v>0</v>
      </c>
      <c r="AL20" s="125">
        <f t="shared" si="0"/>
        <v>0</v>
      </c>
      <c r="AM20" s="408">
        <v>10</v>
      </c>
      <c r="AN20" s="24">
        <v>10</v>
      </c>
      <c r="AO20" s="33" t="s">
        <v>180</v>
      </c>
      <c r="AP20" s="125">
        <v>0</v>
      </c>
      <c r="AQ20" s="125">
        <v>1</v>
      </c>
      <c r="AR20" s="125">
        <v>0</v>
      </c>
      <c r="AS20" s="125">
        <v>0</v>
      </c>
      <c r="AT20" s="125">
        <f t="shared" si="7"/>
        <v>1</v>
      </c>
      <c r="AU20" s="125">
        <v>0</v>
      </c>
      <c r="AV20" s="125">
        <v>0</v>
      </c>
      <c r="AW20" s="125">
        <v>0</v>
      </c>
      <c r="AX20" s="125">
        <v>0</v>
      </c>
      <c r="AY20" s="125">
        <f t="shared" si="8"/>
        <v>0</v>
      </c>
      <c r="AZ20" s="192">
        <f t="shared" si="9"/>
        <v>187</v>
      </c>
      <c r="BA20" s="125">
        <v>1</v>
      </c>
      <c r="BB20" s="125">
        <v>28</v>
      </c>
      <c r="BC20" s="125">
        <v>24</v>
      </c>
      <c r="BD20" s="125">
        <f t="shared" si="1"/>
        <v>240</v>
      </c>
      <c r="BE20" s="125">
        <v>0</v>
      </c>
      <c r="BF20" s="125">
        <f t="shared" si="10"/>
        <v>10</v>
      </c>
      <c r="BG20" s="142">
        <f t="shared" si="11"/>
        <v>250</v>
      </c>
      <c r="BH20" s="408">
        <v>10</v>
      </c>
      <c r="BI20" s="67"/>
      <c r="BK20" s="87"/>
    </row>
    <row r="21" spans="1:63" ht="20.100000000000001" customHeight="1" x14ac:dyDescent="0.15">
      <c r="A21" s="23">
        <v>11</v>
      </c>
      <c r="B21" s="30" t="s">
        <v>181</v>
      </c>
      <c r="C21" s="126">
        <v>2</v>
      </c>
      <c r="D21" s="126">
        <v>0</v>
      </c>
      <c r="E21" s="126">
        <v>0</v>
      </c>
      <c r="F21" s="126">
        <v>0</v>
      </c>
      <c r="G21" s="126">
        <f t="shared" si="2"/>
        <v>2</v>
      </c>
      <c r="H21" s="126">
        <v>0</v>
      </c>
      <c r="I21" s="126">
        <v>0</v>
      </c>
      <c r="J21" s="126">
        <v>0</v>
      </c>
      <c r="K21" s="126">
        <v>0</v>
      </c>
      <c r="L21" s="126">
        <v>0</v>
      </c>
      <c r="M21" s="126">
        <v>0</v>
      </c>
      <c r="N21" s="126">
        <v>0</v>
      </c>
      <c r="O21" s="126">
        <f t="shared" si="3"/>
        <v>0</v>
      </c>
      <c r="P21" s="126">
        <v>0</v>
      </c>
      <c r="Q21" s="126">
        <v>12</v>
      </c>
      <c r="R21" s="126">
        <v>0</v>
      </c>
      <c r="S21" s="126">
        <v>19</v>
      </c>
      <c r="T21" s="407">
        <v>11</v>
      </c>
      <c r="U21" s="23">
        <v>11</v>
      </c>
      <c r="V21" s="30" t="s">
        <v>181</v>
      </c>
      <c r="W21" s="124">
        <f t="shared" si="4"/>
        <v>31</v>
      </c>
      <c r="X21" s="126">
        <v>0</v>
      </c>
      <c r="Y21" s="126">
        <v>4</v>
      </c>
      <c r="Z21" s="126">
        <v>0</v>
      </c>
      <c r="AA21" s="126">
        <v>21</v>
      </c>
      <c r="AB21" s="124">
        <f t="shared" si="5"/>
        <v>25</v>
      </c>
      <c r="AC21" s="126">
        <v>0</v>
      </c>
      <c r="AD21" s="126">
        <v>4</v>
      </c>
      <c r="AE21" s="126">
        <v>0</v>
      </c>
      <c r="AF21" s="126">
        <v>12</v>
      </c>
      <c r="AG21" s="124">
        <f t="shared" si="6"/>
        <v>16</v>
      </c>
      <c r="AH21" s="126">
        <v>0</v>
      </c>
      <c r="AI21" s="126">
        <v>0</v>
      </c>
      <c r="AJ21" s="126">
        <v>0</v>
      </c>
      <c r="AK21" s="126">
        <v>0</v>
      </c>
      <c r="AL21" s="124">
        <f t="shared" si="0"/>
        <v>0</v>
      </c>
      <c r="AM21" s="407">
        <v>11</v>
      </c>
      <c r="AN21" s="23">
        <v>11</v>
      </c>
      <c r="AO21" s="30" t="s">
        <v>181</v>
      </c>
      <c r="AP21" s="126">
        <v>0</v>
      </c>
      <c r="AQ21" s="126">
        <v>0</v>
      </c>
      <c r="AR21" s="126">
        <v>0</v>
      </c>
      <c r="AS21" s="126">
        <v>0</v>
      </c>
      <c r="AT21" s="124">
        <f t="shared" si="7"/>
        <v>0</v>
      </c>
      <c r="AU21" s="126">
        <v>0</v>
      </c>
      <c r="AV21" s="126">
        <v>0</v>
      </c>
      <c r="AW21" s="126">
        <v>0</v>
      </c>
      <c r="AX21" s="126">
        <v>0</v>
      </c>
      <c r="AY21" s="124">
        <f t="shared" si="8"/>
        <v>0</v>
      </c>
      <c r="AZ21" s="135">
        <f t="shared" si="9"/>
        <v>72</v>
      </c>
      <c r="BA21" s="126">
        <v>0</v>
      </c>
      <c r="BB21" s="126">
        <v>4</v>
      </c>
      <c r="BC21" s="126">
        <v>5</v>
      </c>
      <c r="BD21" s="126">
        <f t="shared" si="1"/>
        <v>81</v>
      </c>
      <c r="BE21" s="126">
        <v>0</v>
      </c>
      <c r="BF21" s="126">
        <f t="shared" si="10"/>
        <v>2</v>
      </c>
      <c r="BG21" s="141">
        <f t="shared" si="11"/>
        <v>83</v>
      </c>
      <c r="BH21" s="407">
        <v>11</v>
      </c>
      <c r="BI21" s="67"/>
      <c r="BK21" s="87"/>
    </row>
    <row r="22" spans="1:63" ht="20.100000000000001" customHeight="1" x14ac:dyDescent="0.15">
      <c r="A22" s="23">
        <v>12</v>
      </c>
      <c r="B22" s="30" t="s">
        <v>315</v>
      </c>
      <c r="C22" s="126">
        <v>1</v>
      </c>
      <c r="D22" s="126">
        <v>0</v>
      </c>
      <c r="E22" s="126">
        <v>3</v>
      </c>
      <c r="F22" s="126">
        <v>0</v>
      </c>
      <c r="G22" s="126">
        <f t="shared" si="2"/>
        <v>4</v>
      </c>
      <c r="H22" s="126">
        <v>0</v>
      </c>
      <c r="I22" s="126">
        <v>0</v>
      </c>
      <c r="J22" s="126">
        <v>0</v>
      </c>
      <c r="K22" s="126">
        <v>0</v>
      </c>
      <c r="L22" s="126">
        <v>0</v>
      </c>
      <c r="M22" s="126">
        <v>0</v>
      </c>
      <c r="N22" s="126">
        <v>0</v>
      </c>
      <c r="O22" s="126">
        <f t="shared" si="3"/>
        <v>0</v>
      </c>
      <c r="P22" s="126">
        <v>0</v>
      </c>
      <c r="Q22" s="126">
        <v>7</v>
      </c>
      <c r="R22" s="126">
        <v>0</v>
      </c>
      <c r="S22" s="126">
        <v>22</v>
      </c>
      <c r="T22" s="407">
        <v>12</v>
      </c>
      <c r="U22" s="23">
        <v>12</v>
      </c>
      <c r="V22" s="30" t="s">
        <v>315</v>
      </c>
      <c r="W22" s="124">
        <f t="shared" si="4"/>
        <v>29</v>
      </c>
      <c r="X22" s="126">
        <v>0</v>
      </c>
      <c r="Y22" s="126">
        <v>4</v>
      </c>
      <c r="Z22" s="126">
        <v>0</v>
      </c>
      <c r="AA22" s="126">
        <v>10</v>
      </c>
      <c r="AB22" s="124">
        <f t="shared" si="5"/>
        <v>14</v>
      </c>
      <c r="AC22" s="126">
        <v>0</v>
      </c>
      <c r="AD22" s="126">
        <v>0</v>
      </c>
      <c r="AE22" s="126">
        <v>0</v>
      </c>
      <c r="AF22" s="126">
        <v>25</v>
      </c>
      <c r="AG22" s="124">
        <f t="shared" si="6"/>
        <v>25</v>
      </c>
      <c r="AH22" s="126">
        <v>0</v>
      </c>
      <c r="AI22" s="126">
        <v>0</v>
      </c>
      <c r="AJ22" s="126">
        <v>0</v>
      </c>
      <c r="AK22" s="126">
        <v>0</v>
      </c>
      <c r="AL22" s="124">
        <f t="shared" si="0"/>
        <v>0</v>
      </c>
      <c r="AM22" s="407">
        <v>12</v>
      </c>
      <c r="AN22" s="23">
        <v>12</v>
      </c>
      <c r="AO22" s="30" t="s">
        <v>315</v>
      </c>
      <c r="AP22" s="126">
        <v>0</v>
      </c>
      <c r="AQ22" s="126">
        <v>0</v>
      </c>
      <c r="AR22" s="126">
        <v>0</v>
      </c>
      <c r="AS22" s="126">
        <v>0</v>
      </c>
      <c r="AT22" s="124">
        <f t="shared" si="7"/>
        <v>0</v>
      </c>
      <c r="AU22" s="126">
        <v>0</v>
      </c>
      <c r="AV22" s="126">
        <v>0</v>
      </c>
      <c r="AW22" s="126">
        <v>0</v>
      </c>
      <c r="AX22" s="126">
        <v>0</v>
      </c>
      <c r="AY22" s="124">
        <f t="shared" si="8"/>
        <v>0</v>
      </c>
      <c r="AZ22" s="135">
        <f t="shared" si="9"/>
        <v>68</v>
      </c>
      <c r="BA22" s="126">
        <v>0</v>
      </c>
      <c r="BB22" s="126">
        <v>2</v>
      </c>
      <c r="BC22" s="126">
        <v>6</v>
      </c>
      <c r="BD22" s="126">
        <f t="shared" si="1"/>
        <v>76</v>
      </c>
      <c r="BE22" s="126">
        <v>0</v>
      </c>
      <c r="BF22" s="126">
        <f t="shared" si="10"/>
        <v>4</v>
      </c>
      <c r="BG22" s="141">
        <f t="shared" si="11"/>
        <v>80</v>
      </c>
      <c r="BH22" s="407">
        <v>12</v>
      </c>
      <c r="BI22" s="67"/>
      <c r="BK22" s="87"/>
    </row>
    <row r="23" spans="1:63" ht="20.100000000000001" customHeight="1" x14ac:dyDescent="0.15">
      <c r="A23" s="23">
        <v>13</v>
      </c>
      <c r="B23" s="30" t="s">
        <v>317</v>
      </c>
      <c r="C23" s="126">
        <v>3</v>
      </c>
      <c r="D23" s="126">
        <v>0</v>
      </c>
      <c r="E23" s="126">
        <v>0</v>
      </c>
      <c r="F23" s="126">
        <v>0</v>
      </c>
      <c r="G23" s="126">
        <f t="shared" si="2"/>
        <v>3</v>
      </c>
      <c r="H23" s="126">
        <v>0</v>
      </c>
      <c r="I23" s="126">
        <v>0</v>
      </c>
      <c r="J23" s="126">
        <v>0</v>
      </c>
      <c r="K23" s="126">
        <v>0</v>
      </c>
      <c r="L23" s="126">
        <v>0</v>
      </c>
      <c r="M23" s="126">
        <v>0</v>
      </c>
      <c r="N23" s="126">
        <v>0</v>
      </c>
      <c r="O23" s="126">
        <f t="shared" si="3"/>
        <v>0</v>
      </c>
      <c r="P23" s="126">
        <v>0</v>
      </c>
      <c r="Q23" s="126">
        <v>3</v>
      </c>
      <c r="R23" s="126">
        <v>0</v>
      </c>
      <c r="S23" s="126">
        <v>5</v>
      </c>
      <c r="T23" s="407">
        <v>13</v>
      </c>
      <c r="U23" s="23">
        <v>13</v>
      </c>
      <c r="V23" s="30" t="s">
        <v>317</v>
      </c>
      <c r="W23" s="126">
        <f t="shared" si="4"/>
        <v>8</v>
      </c>
      <c r="X23" s="126">
        <v>0</v>
      </c>
      <c r="Y23" s="126">
        <v>1</v>
      </c>
      <c r="Z23" s="126">
        <v>0</v>
      </c>
      <c r="AA23" s="126">
        <v>24</v>
      </c>
      <c r="AB23" s="126">
        <f t="shared" si="5"/>
        <v>25</v>
      </c>
      <c r="AC23" s="126">
        <v>0</v>
      </c>
      <c r="AD23" s="126">
        <v>4</v>
      </c>
      <c r="AE23" s="126">
        <v>0</v>
      </c>
      <c r="AF23" s="126">
        <v>11</v>
      </c>
      <c r="AG23" s="126">
        <f t="shared" si="6"/>
        <v>15</v>
      </c>
      <c r="AH23" s="126">
        <v>0</v>
      </c>
      <c r="AI23" s="126">
        <v>0</v>
      </c>
      <c r="AJ23" s="126">
        <v>0</v>
      </c>
      <c r="AK23" s="126">
        <v>0</v>
      </c>
      <c r="AL23" s="126">
        <f t="shared" si="0"/>
        <v>0</v>
      </c>
      <c r="AM23" s="407">
        <v>13</v>
      </c>
      <c r="AN23" s="23">
        <v>13</v>
      </c>
      <c r="AO23" s="30" t="s">
        <v>317</v>
      </c>
      <c r="AP23" s="126">
        <v>0</v>
      </c>
      <c r="AQ23" s="126">
        <v>0</v>
      </c>
      <c r="AR23" s="126">
        <v>0</v>
      </c>
      <c r="AS23" s="126">
        <v>0</v>
      </c>
      <c r="AT23" s="126">
        <f t="shared" si="7"/>
        <v>0</v>
      </c>
      <c r="AU23" s="126">
        <v>0</v>
      </c>
      <c r="AV23" s="126">
        <v>0</v>
      </c>
      <c r="AW23" s="126">
        <v>0</v>
      </c>
      <c r="AX23" s="126">
        <v>0</v>
      </c>
      <c r="AY23" s="126">
        <f t="shared" si="8"/>
        <v>0</v>
      </c>
      <c r="AZ23" s="135">
        <f t="shared" si="9"/>
        <v>48</v>
      </c>
      <c r="BA23" s="126">
        <v>3</v>
      </c>
      <c r="BB23" s="126">
        <v>7</v>
      </c>
      <c r="BC23" s="126">
        <v>13</v>
      </c>
      <c r="BD23" s="126">
        <f t="shared" si="1"/>
        <v>71</v>
      </c>
      <c r="BE23" s="126">
        <v>0</v>
      </c>
      <c r="BF23" s="126">
        <f t="shared" si="10"/>
        <v>3</v>
      </c>
      <c r="BG23" s="141">
        <f t="shared" si="11"/>
        <v>74</v>
      </c>
      <c r="BH23" s="407">
        <v>13</v>
      </c>
      <c r="BI23" s="67"/>
      <c r="BK23" s="87"/>
    </row>
    <row r="24" spans="1:63" ht="20.100000000000001" customHeight="1" x14ac:dyDescent="0.15">
      <c r="A24" s="23">
        <v>14</v>
      </c>
      <c r="B24" s="30" t="s">
        <v>182</v>
      </c>
      <c r="C24" s="126">
        <v>0</v>
      </c>
      <c r="D24" s="126">
        <v>0</v>
      </c>
      <c r="E24" s="126">
        <v>0</v>
      </c>
      <c r="F24" s="126">
        <v>0</v>
      </c>
      <c r="G24" s="126">
        <f t="shared" si="2"/>
        <v>0</v>
      </c>
      <c r="H24" s="126">
        <v>0</v>
      </c>
      <c r="I24" s="126">
        <v>0</v>
      </c>
      <c r="J24" s="126">
        <v>0</v>
      </c>
      <c r="K24" s="126">
        <v>0</v>
      </c>
      <c r="L24" s="126">
        <v>0</v>
      </c>
      <c r="M24" s="126">
        <v>0</v>
      </c>
      <c r="N24" s="126">
        <v>0</v>
      </c>
      <c r="O24" s="126">
        <f t="shared" si="3"/>
        <v>0</v>
      </c>
      <c r="P24" s="126">
        <v>0</v>
      </c>
      <c r="Q24" s="126">
        <v>2</v>
      </c>
      <c r="R24" s="126">
        <v>0</v>
      </c>
      <c r="S24" s="126">
        <v>4</v>
      </c>
      <c r="T24" s="407">
        <v>14</v>
      </c>
      <c r="U24" s="23">
        <v>14</v>
      </c>
      <c r="V24" s="30" t="s">
        <v>182</v>
      </c>
      <c r="W24" s="126">
        <f t="shared" si="4"/>
        <v>6</v>
      </c>
      <c r="X24" s="126">
        <v>0</v>
      </c>
      <c r="Y24" s="126">
        <v>0</v>
      </c>
      <c r="Z24" s="126">
        <v>0</v>
      </c>
      <c r="AA24" s="126">
        <v>0</v>
      </c>
      <c r="AB24" s="126">
        <f t="shared" si="5"/>
        <v>0</v>
      </c>
      <c r="AC24" s="126">
        <v>0</v>
      </c>
      <c r="AD24" s="126">
        <v>1</v>
      </c>
      <c r="AE24" s="126">
        <v>0</v>
      </c>
      <c r="AF24" s="126">
        <v>5</v>
      </c>
      <c r="AG24" s="126">
        <f t="shared" si="6"/>
        <v>6</v>
      </c>
      <c r="AH24" s="126">
        <v>0</v>
      </c>
      <c r="AI24" s="126">
        <v>0</v>
      </c>
      <c r="AJ24" s="126">
        <v>0</v>
      </c>
      <c r="AK24" s="126">
        <v>0</v>
      </c>
      <c r="AL24" s="126">
        <f t="shared" si="0"/>
        <v>0</v>
      </c>
      <c r="AM24" s="407">
        <v>14</v>
      </c>
      <c r="AN24" s="23">
        <v>14</v>
      </c>
      <c r="AO24" s="30" t="s">
        <v>182</v>
      </c>
      <c r="AP24" s="126">
        <v>0</v>
      </c>
      <c r="AQ24" s="126">
        <v>0</v>
      </c>
      <c r="AR24" s="126">
        <v>0</v>
      </c>
      <c r="AS24" s="126">
        <v>0</v>
      </c>
      <c r="AT24" s="126">
        <f t="shared" si="7"/>
        <v>0</v>
      </c>
      <c r="AU24" s="126">
        <v>0</v>
      </c>
      <c r="AV24" s="126">
        <v>0</v>
      </c>
      <c r="AW24" s="126">
        <v>0</v>
      </c>
      <c r="AX24" s="126">
        <v>0</v>
      </c>
      <c r="AY24" s="126">
        <f t="shared" si="8"/>
        <v>0</v>
      </c>
      <c r="AZ24" s="135">
        <f t="shared" si="9"/>
        <v>12</v>
      </c>
      <c r="BA24" s="126">
        <v>0</v>
      </c>
      <c r="BB24" s="126">
        <v>4</v>
      </c>
      <c r="BC24" s="126">
        <v>2</v>
      </c>
      <c r="BD24" s="126">
        <f t="shared" si="1"/>
        <v>18</v>
      </c>
      <c r="BE24" s="126">
        <v>0</v>
      </c>
      <c r="BF24" s="126">
        <f t="shared" si="10"/>
        <v>0</v>
      </c>
      <c r="BG24" s="141">
        <f t="shared" si="11"/>
        <v>18</v>
      </c>
      <c r="BH24" s="407">
        <v>14</v>
      </c>
      <c r="BI24" s="67"/>
      <c r="BK24" s="87"/>
    </row>
    <row r="25" spans="1:63" ht="20.100000000000001" customHeight="1" x14ac:dyDescent="0.15">
      <c r="A25" s="24">
        <v>15</v>
      </c>
      <c r="B25" s="30" t="s">
        <v>184</v>
      </c>
      <c r="C25" s="125">
        <v>0</v>
      </c>
      <c r="D25" s="125">
        <v>0</v>
      </c>
      <c r="E25" s="125">
        <v>0</v>
      </c>
      <c r="F25" s="125">
        <v>0</v>
      </c>
      <c r="G25" s="125">
        <f t="shared" si="2"/>
        <v>0</v>
      </c>
      <c r="H25" s="125">
        <v>0</v>
      </c>
      <c r="I25" s="125">
        <v>0</v>
      </c>
      <c r="J25" s="125">
        <v>0</v>
      </c>
      <c r="K25" s="125">
        <v>0</v>
      </c>
      <c r="L25" s="125">
        <v>0</v>
      </c>
      <c r="M25" s="125">
        <v>0</v>
      </c>
      <c r="N25" s="125">
        <v>0</v>
      </c>
      <c r="O25" s="125">
        <f t="shared" si="3"/>
        <v>0</v>
      </c>
      <c r="P25" s="125">
        <v>0</v>
      </c>
      <c r="Q25" s="125">
        <v>3</v>
      </c>
      <c r="R25" s="125">
        <v>0</v>
      </c>
      <c r="S25" s="125">
        <v>7</v>
      </c>
      <c r="T25" s="407">
        <v>15</v>
      </c>
      <c r="U25" s="24">
        <v>15</v>
      </c>
      <c r="V25" s="30" t="s">
        <v>184</v>
      </c>
      <c r="W25" s="125">
        <f t="shared" si="4"/>
        <v>10</v>
      </c>
      <c r="X25" s="125">
        <v>0</v>
      </c>
      <c r="Y25" s="125">
        <v>0</v>
      </c>
      <c r="Z25" s="125">
        <v>0</v>
      </c>
      <c r="AA25" s="125">
        <v>2</v>
      </c>
      <c r="AB25" s="125">
        <f t="shared" si="5"/>
        <v>2</v>
      </c>
      <c r="AC25" s="125">
        <v>0</v>
      </c>
      <c r="AD25" s="125">
        <v>4</v>
      </c>
      <c r="AE25" s="125">
        <v>0</v>
      </c>
      <c r="AF25" s="125">
        <v>2</v>
      </c>
      <c r="AG25" s="125">
        <f t="shared" si="6"/>
        <v>6</v>
      </c>
      <c r="AH25" s="125">
        <v>0</v>
      </c>
      <c r="AI25" s="125">
        <v>0</v>
      </c>
      <c r="AJ25" s="125">
        <v>0</v>
      </c>
      <c r="AK25" s="125">
        <v>0</v>
      </c>
      <c r="AL25" s="125">
        <f t="shared" si="0"/>
        <v>0</v>
      </c>
      <c r="AM25" s="407">
        <v>15</v>
      </c>
      <c r="AN25" s="24">
        <v>15</v>
      </c>
      <c r="AO25" s="30" t="s">
        <v>184</v>
      </c>
      <c r="AP25" s="125">
        <v>0</v>
      </c>
      <c r="AQ25" s="125">
        <v>0</v>
      </c>
      <c r="AR25" s="125">
        <v>0</v>
      </c>
      <c r="AS25" s="125">
        <v>0</v>
      </c>
      <c r="AT25" s="125">
        <f t="shared" si="7"/>
        <v>0</v>
      </c>
      <c r="AU25" s="125">
        <v>0</v>
      </c>
      <c r="AV25" s="125">
        <v>0</v>
      </c>
      <c r="AW25" s="125">
        <v>0</v>
      </c>
      <c r="AX25" s="125">
        <v>0</v>
      </c>
      <c r="AY25" s="125">
        <f t="shared" si="8"/>
        <v>0</v>
      </c>
      <c r="AZ25" s="192">
        <f t="shared" si="9"/>
        <v>18</v>
      </c>
      <c r="BA25" s="125">
        <v>0</v>
      </c>
      <c r="BB25" s="125">
        <v>3</v>
      </c>
      <c r="BC25" s="125">
        <v>0</v>
      </c>
      <c r="BD25" s="126">
        <f t="shared" si="1"/>
        <v>21</v>
      </c>
      <c r="BE25" s="125">
        <v>0</v>
      </c>
      <c r="BF25" s="126">
        <f t="shared" si="10"/>
        <v>0</v>
      </c>
      <c r="BG25" s="142">
        <f t="shared" si="11"/>
        <v>21</v>
      </c>
      <c r="BH25" s="407">
        <v>15</v>
      </c>
      <c r="BI25" s="67"/>
      <c r="BJ25" s="67"/>
      <c r="BK25" s="87"/>
    </row>
    <row r="26" spans="1:63" ht="20.100000000000001" customHeight="1" x14ac:dyDescent="0.15">
      <c r="A26" s="23">
        <v>16</v>
      </c>
      <c r="B26" s="31" t="s">
        <v>185</v>
      </c>
      <c r="C26" s="126">
        <v>2</v>
      </c>
      <c r="D26" s="126">
        <v>0</v>
      </c>
      <c r="E26" s="126">
        <v>0</v>
      </c>
      <c r="F26" s="126">
        <v>0</v>
      </c>
      <c r="G26" s="126">
        <f t="shared" si="2"/>
        <v>2</v>
      </c>
      <c r="H26" s="126">
        <v>0</v>
      </c>
      <c r="I26" s="126">
        <v>0</v>
      </c>
      <c r="J26" s="126">
        <v>0</v>
      </c>
      <c r="K26" s="126">
        <v>0</v>
      </c>
      <c r="L26" s="126">
        <v>0</v>
      </c>
      <c r="M26" s="126">
        <v>0</v>
      </c>
      <c r="N26" s="126">
        <v>0</v>
      </c>
      <c r="O26" s="126">
        <f t="shared" si="3"/>
        <v>0</v>
      </c>
      <c r="P26" s="126">
        <v>0</v>
      </c>
      <c r="Q26" s="126">
        <v>1</v>
      </c>
      <c r="R26" s="126">
        <v>0</v>
      </c>
      <c r="S26" s="126">
        <v>6</v>
      </c>
      <c r="T26" s="409">
        <v>16</v>
      </c>
      <c r="U26" s="23">
        <v>16</v>
      </c>
      <c r="V26" s="31" t="s">
        <v>185</v>
      </c>
      <c r="W26" s="124">
        <f t="shared" si="4"/>
        <v>7</v>
      </c>
      <c r="X26" s="126">
        <v>0</v>
      </c>
      <c r="Y26" s="126">
        <v>0</v>
      </c>
      <c r="Z26" s="126">
        <v>0</v>
      </c>
      <c r="AA26" s="126">
        <v>2</v>
      </c>
      <c r="AB26" s="124">
        <f t="shared" si="5"/>
        <v>2</v>
      </c>
      <c r="AC26" s="126">
        <v>0</v>
      </c>
      <c r="AD26" s="126">
        <v>0</v>
      </c>
      <c r="AE26" s="126">
        <v>0</v>
      </c>
      <c r="AF26" s="126">
        <v>7</v>
      </c>
      <c r="AG26" s="124">
        <f t="shared" si="6"/>
        <v>7</v>
      </c>
      <c r="AH26" s="126">
        <v>0</v>
      </c>
      <c r="AI26" s="126">
        <v>0</v>
      </c>
      <c r="AJ26" s="126">
        <v>0</v>
      </c>
      <c r="AK26" s="126">
        <v>0</v>
      </c>
      <c r="AL26" s="124">
        <f t="shared" si="0"/>
        <v>0</v>
      </c>
      <c r="AM26" s="409">
        <v>16</v>
      </c>
      <c r="AN26" s="23">
        <v>16</v>
      </c>
      <c r="AO26" s="31" t="s">
        <v>185</v>
      </c>
      <c r="AP26" s="126">
        <v>0</v>
      </c>
      <c r="AQ26" s="126">
        <v>0</v>
      </c>
      <c r="AR26" s="126">
        <v>0</v>
      </c>
      <c r="AS26" s="126">
        <v>0</v>
      </c>
      <c r="AT26" s="124">
        <f t="shared" si="7"/>
        <v>0</v>
      </c>
      <c r="AU26" s="126">
        <v>0</v>
      </c>
      <c r="AV26" s="126">
        <v>0</v>
      </c>
      <c r="AW26" s="126">
        <v>0</v>
      </c>
      <c r="AX26" s="126">
        <v>0</v>
      </c>
      <c r="AY26" s="124">
        <f t="shared" si="8"/>
        <v>0</v>
      </c>
      <c r="AZ26" s="135">
        <f t="shared" si="9"/>
        <v>16</v>
      </c>
      <c r="BA26" s="126">
        <v>0</v>
      </c>
      <c r="BB26" s="126">
        <v>7</v>
      </c>
      <c r="BC26" s="126">
        <v>2</v>
      </c>
      <c r="BD26" s="178">
        <f t="shared" si="1"/>
        <v>25</v>
      </c>
      <c r="BE26" s="126">
        <v>0</v>
      </c>
      <c r="BF26" s="178">
        <f t="shared" si="10"/>
        <v>2</v>
      </c>
      <c r="BG26" s="141">
        <f t="shared" si="11"/>
        <v>27</v>
      </c>
      <c r="BH26" s="409">
        <v>16</v>
      </c>
      <c r="BI26" s="67"/>
      <c r="BJ26" s="67"/>
      <c r="BK26" s="87"/>
    </row>
    <row r="27" spans="1:63" ht="20.100000000000001" customHeight="1" x14ac:dyDescent="0.15">
      <c r="A27" s="23">
        <v>17</v>
      </c>
      <c r="B27" s="30" t="s">
        <v>318</v>
      </c>
      <c r="C27" s="126">
        <v>0</v>
      </c>
      <c r="D27" s="126">
        <v>0</v>
      </c>
      <c r="E27" s="126">
        <v>0</v>
      </c>
      <c r="F27" s="126">
        <v>0</v>
      </c>
      <c r="G27" s="126">
        <f t="shared" si="2"/>
        <v>0</v>
      </c>
      <c r="H27" s="126">
        <v>0</v>
      </c>
      <c r="I27" s="126">
        <v>0</v>
      </c>
      <c r="J27" s="126">
        <v>0</v>
      </c>
      <c r="K27" s="126">
        <v>0</v>
      </c>
      <c r="L27" s="126">
        <v>0</v>
      </c>
      <c r="M27" s="126">
        <v>0</v>
      </c>
      <c r="N27" s="126">
        <v>0</v>
      </c>
      <c r="O27" s="126">
        <f t="shared" si="3"/>
        <v>0</v>
      </c>
      <c r="P27" s="126">
        <v>0</v>
      </c>
      <c r="Q27" s="126">
        <v>10</v>
      </c>
      <c r="R27" s="126">
        <v>0</v>
      </c>
      <c r="S27" s="126">
        <v>14</v>
      </c>
      <c r="T27" s="407">
        <v>17</v>
      </c>
      <c r="U27" s="23">
        <v>17</v>
      </c>
      <c r="V27" s="30" t="s">
        <v>318</v>
      </c>
      <c r="W27" s="124">
        <f t="shared" si="4"/>
        <v>24</v>
      </c>
      <c r="X27" s="126">
        <v>0</v>
      </c>
      <c r="Y27" s="126">
        <v>6</v>
      </c>
      <c r="Z27" s="126">
        <v>0</v>
      </c>
      <c r="AA27" s="126">
        <v>12</v>
      </c>
      <c r="AB27" s="124">
        <f t="shared" si="5"/>
        <v>18</v>
      </c>
      <c r="AC27" s="126">
        <v>0</v>
      </c>
      <c r="AD27" s="126">
        <v>1</v>
      </c>
      <c r="AE27" s="126">
        <v>0</v>
      </c>
      <c r="AF27" s="126">
        <v>31</v>
      </c>
      <c r="AG27" s="124">
        <f t="shared" si="6"/>
        <v>32</v>
      </c>
      <c r="AH27" s="126">
        <v>0</v>
      </c>
      <c r="AI27" s="126">
        <v>0</v>
      </c>
      <c r="AJ27" s="126">
        <v>0</v>
      </c>
      <c r="AK27" s="126">
        <v>0</v>
      </c>
      <c r="AL27" s="124">
        <f t="shared" si="0"/>
        <v>0</v>
      </c>
      <c r="AM27" s="407">
        <v>17</v>
      </c>
      <c r="AN27" s="23">
        <v>17</v>
      </c>
      <c r="AO27" s="30" t="s">
        <v>318</v>
      </c>
      <c r="AP27" s="126">
        <v>0</v>
      </c>
      <c r="AQ27" s="126">
        <v>0</v>
      </c>
      <c r="AR27" s="126">
        <v>0</v>
      </c>
      <c r="AS27" s="126">
        <v>0</v>
      </c>
      <c r="AT27" s="124">
        <f t="shared" si="7"/>
        <v>0</v>
      </c>
      <c r="AU27" s="126">
        <v>0</v>
      </c>
      <c r="AV27" s="126">
        <v>2</v>
      </c>
      <c r="AW27" s="126">
        <v>0</v>
      </c>
      <c r="AX27" s="126">
        <v>2</v>
      </c>
      <c r="AY27" s="124">
        <f t="shared" si="8"/>
        <v>4</v>
      </c>
      <c r="AZ27" s="135">
        <f t="shared" si="9"/>
        <v>78</v>
      </c>
      <c r="BA27" s="126">
        <v>0</v>
      </c>
      <c r="BB27" s="126">
        <v>1</v>
      </c>
      <c r="BC27" s="126">
        <v>7</v>
      </c>
      <c r="BD27" s="126">
        <f t="shared" si="1"/>
        <v>86</v>
      </c>
      <c r="BE27" s="126">
        <v>0</v>
      </c>
      <c r="BF27" s="126">
        <f t="shared" si="10"/>
        <v>0</v>
      </c>
      <c r="BG27" s="141">
        <f t="shared" si="11"/>
        <v>86</v>
      </c>
      <c r="BH27" s="407">
        <v>17</v>
      </c>
      <c r="BI27" s="67"/>
      <c r="BJ27" s="67"/>
      <c r="BK27" s="87"/>
    </row>
    <row r="28" spans="1:63" ht="20.100000000000001" customHeight="1" x14ac:dyDescent="0.15">
      <c r="A28" s="23">
        <v>18</v>
      </c>
      <c r="B28" s="30" t="s">
        <v>319</v>
      </c>
      <c r="C28" s="126">
        <v>0</v>
      </c>
      <c r="D28" s="126">
        <v>0</v>
      </c>
      <c r="E28" s="126">
        <v>0</v>
      </c>
      <c r="F28" s="126">
        <v>0</v>
      </c>
      <c r="G28" s="126">
        <f t="shared" si="2"/>
        <v>0</v>
      </c>
      <c r="H28" s="126">
        <v>0</v>
      </c>
      <c r="I28" s="126">
        <v>0</v>
      </c>
      <c r="J28" s="126">
        <v>0</v>
      </c>
      <c r="K28" s="126">
        <v>0</v>
      </c>
      <c r="L28" s="126">
        <v>0</v>
      </c>
      <c r="M28" s="126">
        <v>0</v>
      </c>
      <c r="N28" s="126">
        <v>0</v>
      </c>
      <c r="O28" s="126">
        <f t="shared" si="3"/>
        <v>0</v>
      </c>
      <c r="P28" s="126">
        <v>0</v>
      </c>
      <c r="Q28" s="126">
        <v>1</v>
      </c>
      <c r="R28" s="126">
        <v>0</v>
      </c>
      <c r="S28" s="126">
        <v>6</v>
      </c>
      <c r="T28" s="407">
        <v>18</v>
      </c>
      <c r="U28" s="23">
        <v>18</v>
      </c>
      <c r="V28" s="30" t="s">
        <v>319</v>
      </c>
      <c r="W28" s="126">
        <f t="shared" si="4"/>
        <v>7</v>
      </c>
      <c r="X28" s="126">
        <v>0</v>
      </c>
      <c r="Y28" s="126">
        <v>3</v>
      </c>
      <c r="Z28" s="126">
        <v>0</v>
      </c>
      <c r="AA28" s="126">
        <v>10</v>
      </c>
      <c r="AB28" s="126">
        <f t="shared" si="5"/>
        <v>13</v>
      </c>
      <c r="AC28" s="126">
        <v>0</v>
      </c>
      <c r="AD28" s="126">
        <v>0</v>
      </c>
      <c r="AE28" s="126">
        <v>0</v>
      </c>
      <c r="AF28" s="126">
        <v>6</v>
      </c>
      <c r="AG28" s="126">
        <f t="shared" si="6"/>
        <v>6</v>
      </c>
      <c r="AH28" s="126">
        <v>0</v>
      </c>
      <c r="AI28" s="126">
        <v>0</v>
      </c>
      <c r="AJ28" s="126">
        <v>0</v>
      </c>
      <c r="AK28" s="126">
        <v>0</v>
      </c>
      <c r="AL28" s="126">
        <f t="shared" si="0"/>
        <v>0</v>
      </c>
      <c r="AM28" s="407">
        <v>18</v>
      </c>
      <c r="AN28" s="23">
        <v>18</v>
      </c>
      <c r="AO28" s="30" t="s">
        <v>319</v>
      </c>
      <c r="AP28" s="126">
        <v>0</v>
      </c>
      <c r="AQ28" s="126">
        <v>0</v>
      </c>
      <c r="AR28" s="126">
        <v>0</v>
      </c>
      <c r="AS28" s="126">
        <v>0</v>
      </c>
      <c r="AT28" s="126">
        <f t="shared" si="7"/>
        <v>0</v>
      </c>
      <c r="AU28" s="126">
        <v>0</v>
      </c>
      <c r="AV28" s="126">
        <v>0</v>
      </c>
      <c r="AW28" s="126">
        <v>0</v>
      </c>
      <c r="AX28" s="126">
        <v>0</v>
      </c>
      <c r="AY28" s="126">
        <f t="shared" si="8"/>
        <v>0</v>
      </c>
      <c r="AZ28" s="126">
        <f t="shared" si="9"/>
        <v>26</v>
      </c>
      <c r="BA28" s="126">
        <v>0</v>
      </c>
      <c r="BB28" s="126">
        <v>0</v>
      </c>
      <c r="BC28" s="126">
        <v>6</v>
      </c>
      <c r="BD28" s="126">
        <f t="shared" si="1"/>
        <v>32</v>
      </c>
      <c r="BE28" s="126">
        <v>0</v>
      </c>
      <c r="BF28" s="126">
        <f t="shared" si="10"/>
        <v>0</v>
      </c>
      <c r="BG28" s="141">
        <f t="shared" si="11"/>
        <v>32</v>
      </c>
      <c r="BH28" s="407">
        <v>18</v>
      </c>
      <c r="BI28" s="67"/>
      <c r="BJ28" s="67"/>
      <c r="BK28" s="87"/>
    </row>
    <row r="29" spans="1:63" ht="20.100000000000001" customHeight="1" x14ac:dyDescent="0.15">
      <c r="A29" s="23">
        <v>19</v>
      </c>
      <c r="B29" s="30" t="s">
        <v>139</v>
      </c>
      <c r="C29" s="126">
        <v>0</v>
      </c>
      <c r="D29" s="126">
        <v>1</v>
      </c>
      <c r="E29" s="126">
        <v>0</v>
      </c>
      <c r="F29" s="126">
        <v>0</v>
      </c>
      <c r="G29" s="126">
        <f t="shared" si="2"/>
        <v>1</v>
      </c>
      <c r="H29" s="126">
        <v>0</v>
      </c>
      <c r="I29" s="126">
        <v>0</v>
      </c>
      <c r="J29" s="126">
        <v>0</v>
      </c>
      <c r="K29" s="126">
        <v>0</v>
      </c>
      <c r="L29" s="126">
        <v>0</v>
      </c>
      <c r="M29" s="126">
        <v>0</v>
      </c>
      <c r="N29" s="126">
        <v>0</v>
      </c>
      <c r="O29" s="126">
        <f t="shared" si="3"/>
        <v>0</v>
      </c>
      <c r="P29" s="126">
        <v>0</v>
      </c>
      <c r="Q29" s="126">
        <v>2</v>
      </c>
      <c r="R29" s="126">
        <v>0</v>
      </c>
      <c r="S29" s="126">
        <v>2</v>
      </c>
      <c r="T29" s="407">
        <v>19</v>
      </c>
      <c r="U29" s="23">
        <v>19</v>
      </c>
      <c r="V29" s="30" t="s">
        <v>139</v>
      </c>
      <c r="W29" s="126">
        <f t="shared" si="4"/>
        <v>4</v>
      </c>
      <c r="X29" s="126">
        <v>0</v>
      </c>
      <c r="Y29" s="126">
        <v>1</v>
      </c>
      <c r="Z29" s="126">
        <v>0</v>
      </c>
      <c r="AA29" s="126">
        <v>1</v>
      </c>
      <c r="AB29" s="126">
        <f t="shared" si="5"/>
        <v>2</v>
      </c>
      <c r="AC29" s="126">
        <v>0</v>
      </c>
      <c r="AD29" s="126">
        <v>0</v>
      </c>
      <c r="AE29" s="126">
        <v>0</v>
      </c>
      <c r="AF29" s="126">
        <v>6</v>
      </c>
      <c r="AG29" s="126">
        <f t="shared" si="6"/>
        <v>6</v>
      </c>
      <c r="AH29" s="126">
        <v>0</v>
      </c>
      <c r="AI29" s="126">
        <v>0</v>
      </c>
      <c r="AJ29" s="126">
        <v>0</v>
      </c>
      <c r="AK29" s="126">
        <v>0</v>
      </c>
      <c r="AL29" s="126">
        <f t="shared" si="0"/>
        <v>0</v>
      </c>
      <c r="AM29" s="407">
        <v>19</v>
      </c>
      <c r="AN29" s="23">
        <v>19</v>
      </c>
      <c r="AO29" s="30" t="s">
        <v>139</v>
      </c>
      <c r="AP29" s="126">
        <v>0</v>
      </c>
      <c r="AQ29" s="126">
        <v>0</v>
      </c>
      <c r="AR29" s="126">
        <v>0</v>
      </c>
      <c r="AS29" s="126">
        <v>0</v>
      </c>
      <c r="AT29" s="126">
        <f t="shared" si="7"/>
        <v>0</v>
      </c>
      <c r="AU29" s="126">
        <v>0</v>
      </c>
      <c r="AV29" s="126">
        <v>0</v>
      </c>
      <c r="AW29" s="126">
        <v>0</v>
      </c>
      <c r="AX29" s="126">
        <v>0</v>
      </c>
      <c r="AY29" s="126">
        <f t="shared" si="8"/>
        <v>0</v>
      </c>
      <c r="AZ29" s="126">
        <f t="shared" si="9"/>
        <v>12</v>
      </c>
      <c r="BA29" s="126">
        <v>0</v>
      </c>
      <c r="BB29" s="126">
        <v>0</v>
      </c>
      <c r="BC29" s="126">
        <v>9</v>
      </c>
      <c r="BD29" s="126">
        <f t="shared" si="1"/>
        <v>21</v>
      </c>
      <c r="BE29" s="126">
        <v>0</v>
      </c>
      <c r="BF29" s="126">
        <f t="shared" si="10"/>
        <v>1</v>
      </c>
      <c r="BG29" s="141">
        <f t="shared" si="11"/>
        <v>22</v>
      </c>
      <c r="BH29" s="407">
        <v>19</v>
      </c>
      <c r="BI29" s="67"/>
      <c r="BJ29" s="67"/>
      <c r="BK29" s="87"/>
    </row>
    <row r="30" spans="1:63" ht="20.100000000000001" customHeight="1" x14ac:dyDescent="0.15">
      <c r="A30" s="24">
        <v>20</v>
      </c>
      <c r="B30" s="33" t="s">
        <v>187</v>
      </c>
      <c r="C30" s="125">
        <v>0</v>
      </c>
      <c r="D30" s="125">
        <v>0</v>
      </c>
      <c r="E30" s="125">
        <v>0</v>
      </c>
      <c r="F30" s="125">
        <v>0</v>
      </c>
      <c r="G30" s="125">
        <f t="shared" si="2"/>
        <v>0</v>
      </c>
      <c r="H30" s="125">
        <v>0</v>
      </c>
      <c r="I30" s="125">
        <v>0</v>
      </c>
      <c r="J30" s="125">
        <v>0</v>
      </c>
      <c r="K30" s="125">
        <v>0</v>
      </c>
      <c r="L30" s="125">
        <v>0</v>
      </c>
      <c r="M30" s="125">
        <v>0</v>
      </c>
      <c r="N30" s="125">
        <v>0</v>
      </c>
      <c r="O30" s="125">
        <f t="shared" si="3"/>
        <v>0</v>
      </c>
      <c r="P30" s="125">
        <v>0</v>
      </c>
      <c r="Q30" s="125">
        <v>0</v>
      </c>
      <c r="R30" s="125">
        <v>0</v>
      </c>
      <c r="S30" s="125">
        <v>4</v>
      </c>
      <c r="T30" s="408">
        <v>20</v>
      </c>
      <c r="U30" s="24">
        <v>20</v>
      </c>
      <c r="V30" s="33" t="s">
        <v>187</v>
      </c>
      <c r="W30" s="125">
        <f t="shared" si="4"/>
        <v>4</v>
      </c>
      <c r="X30" s="125">
        <v>0</v>
      </c>
      <c r="Y30" s="125">
        <v>1</v>
      </c>
      <c r="Z30" s="125">
        <v>0</v>
      </c>
      <c r="AA30" s="125">
        <v>8</v>
      </c>
      <c r="AB30" s="125">
        <f t="shared" si="5"/>
        <v>9</v>
      </c>
      <c r="AC30" s="125">
        <v>0</v>
      </c>
      <c r="AD30" s="125">
        <v>0</v>
      </c>
      <c r="AE30" s="125">
        <v>0</v>
      </c>
      <c r="AF30" s="125">
        <v>2</v>
      </c>
      <c r="AG30" s="125">
        <f t="shared" si="6"/>
        <v>2</v>
      </c>
      <c r="AH30" s="125">
        <v>0</v>
      </c>
      <c r="AI30" s="125">
        <v>0</v>
      </c>
      <c r="AJ30" s="125">
        <v>0</v>
      </c>
      <c r="AK30" s="125">
        <v>0</v>
      </c>
      <c r="AL30" s="125">
        <f t="shared" si="0"/>
        <v>0</v>
      </c>
      <c r="AM30" s="408">
        <v>20</v>
      </c>
      <c r="AN30" s="24">
        <v>20</v>
      </c>
      <c r="AO30" s="33" t="s">
        <v>187</v>
      </c>
      <c r="AP30" s="125">
        <v>0</v>
      </c>
      <c r="AQ30" s="125">
        <v>0</v>
      </c>
      <c r="AR30" s="125">
        <v>0</v>
      </c>
      <c r="AS30" s="125">
        <v>0</v>
      </c>
      <c r="AT30" s="125">
        <f t="shared" si="7"/>
        <v>0</v>
      </c>
      <c r="AU30" s="125">
        <v>0</v>
      </c>
      <c r="AV30" s="125">
        <v>0</v>
      </c>
      <c r="AW30" s="125">
        <v>0</v>
      </c>
      <c r="AX30" s="125">
        <v>0</v>
      </c>
      <c r="AY30" s="125">
        <f t="shared" si="8"/>
        <v>0</v>
      </c>
      <c r="AZ30" s="125">
        <f t="shared" si="9"/>
        <v>15</v>
      </c>
      <c r="BA30" s="125">
        <v>0</v>
      </c>
      <c r="BB30" s="125">
        <v>0</v>
      </c>
      <c r="BC30" s="125">
        <v>1</v>
      </c>
      <c r="BD30" s="125">
        <f t="shared" si="1"/>
        <v>16</v>
      </c>
      <c r="BE30" s="125">
        <v>0</v>
      </c>
      <c r="BF30" s="125">
        <f t="shared" si="10"/>
        <v>0</v>
      </c>
      <c r="BG30" s="142">
        <f t="shared" si="11"/>
        <v>16</v>
      </c>
      <c r="BH30" s="408">
        <v>20</v>
      </c>
      <c r="BI30" s="67"/>
      <c r="BJ30" s="67"/>
      <c r="BK30" s="87"/>
    </row>
    <row r="31" spans="1:63" ht="20.100000000000001" customHeight="1" x14ac:dyDescent="0.15">
      <c r="A31" s="23">
        <v>21</v>
      </c>
      <c r="B31" s="30" t="s">
        <v>188</v>
      </c>
      <c r="C31" s="126">
        <v>0</v>
      </c>
      <c r="D31" s="126">
        <v>0</v>
      </c>
      <c r="E31" s="126">
        <v>0</v>
      </c>
      <c r="F31" s="126">
        <v>0</v>
      </c>
      <c r="G31" s="126">
        <f t="shared" si="2"/>
        <v>0</v>
      </c>
      <c r="H31" s="126">
        <v>0</v>
      </c>
      <c r="I31" s="126">
        <v>0</v>
      </c>
      <c r="J31" s="126">
        <v>0</v>
      </c>
      <c r="K31" s="126">
        <v>0</v>
      </c>
      <c r="L31" s="126">
        <v>0</v>
      </c>
      <c r="M31" s="126">
        <v>0</v>
      </c>
      <c r="N31" s="126">
        <v>0</v>
      </c>
      <c r="O31" s="126">
        <f t="shared" si="3"/>
        <v>0</v>
      </c>
      <c r="P31" s="126">
        <v>0</v>
      </c>
      <c r="Q31" s="126">
        <v>1</v>
      </c>
      <c r="R31" s="126">
        <v>0</v>
      </c>
      <c r="S31" s="126">
        <v>6</v>
      </c>
      <c r="T31" s="407">
        <v>21</v>
      </c>
      <c r="U31" s="23">
        <v>21</v>
      </c>
      <c r="V31" s="30" t="s">
        <v>188</v>
      </c>
      <c r="W31" s="126">
        <f t="shared" si="4"/>
        <v>7</v>
      </c>
      <c r="X31" s="126">
        <v>0</v>
      </c>
      <c r="Y31" s="126">
        <v>2</v>
      </c>
      <c r="Z31" s="126">
        <v>0</v>
      </c>
      <c r="AA31" s="126">
        <v>6</v>
      </c>
      <c r="AB31" s="126">
        <f t="shared" si="5"/>
        <v>8</v>
      </c>
      <c r="AC31" s="126">
        <v>0</v>
      </c>
      <c r="AD31" s="126">
        <v>0</v>
      </c>
      <c r="AE31" s="126">
        <v>0</v>
      </c>
      <c r="AF31" s="126">
        <v>8</v>
      </c>
      <c r="AG31" s="126">
        <f t="shared" si="6"/>
        <v>8</v>
      </c>
      <c r="AH31" s="126">
        <v>0</v>
      </c>
      <c r="AI31" s="126">
        <v>0</v>
      </c>
      <c r="AJ31" s="126">
        <v>0</v>
      </c>
      <c r="AK31" s="126">
        <v>0</v>
      </c>
      <c r="AL31" s="126">
        <f t="shared" si="0"/>
        <v>0</v>
      </c>
      <c r="AM31" s="407">
        <v>21</v>
      </c>
      <c r="AN31" s="23">
        <v>21</v>
      </c>
      <c r="AO31" s="30" t="s">
        <v>188</v>
      </c>
      <c r="AP31" s="126">
        <v>0</v>
      </c>
      <c r="AQ31" s="126">
        <v>0</v>
      </c>
      <c r="AR31" s="126">
        <v>0</v>
      </c>
      <c r="AS31" s="126">
        <v>0</v>
      </c>
      <c r="AT31" s="126">
        <f t="shared" si="7"/>
        <v>0</v>
      </c>
      <c r="AU31" s="126">
        <v>0</v>
      </c>
      <c r="AV31" s="126">
        <v>0</v>
      </c>
      <c r="AW31" s="126">
        <v>0</v>
      </c>
      <c r="AX31" s="126">
        <v>0</v>
      </c>
      <c r="AY31" s="126">
        <f t="shared" si="8"/>
        <v>0</v>
      </c>
      <c r="AZ31" s="126">
        <f t="shared" si="9"/>
        <v>23</v>
      </c>
      <c r="BA31" s="126">
        <v>0</v>
      </c>
      <c r="BB31" s="126">
        <v>1</v>
      </c>
      <c r="BC31" s="126">
        <v>1</v>
      </c>
      <c r="BD31" s="126">
        <f t="shared" si="1"/>
        <v>25</v>
      </c>
      <c r="BE31" s="126">
        <v>0</v>
      </c>
      <c r="BF31" s="126">
        <f t="shared" si="10"/>
        <v>0</v>
      </c>
      <c r="BG31" s="141">
        <f t="shared" si="11"/>
        <v>25</v>
      </c>
      <c r="BH31" s="407">
        <v>21</v>
      </c>
      <c r="BI31" s="67"/>
      <c r="BK31" s="87"/>
    </row>
    <row r="32" spans="1:63" ht="20.100000000000001" customHeight="1" x14ac:dyDescent="0.15">
      <c r="A32" s="23">
        <v>22</v>
      </c>
      <c r="B32" s="30" t="s">
        <v>189</v>
      </c>
      <c r="C32" s="126">
        <v>0</v>
      </c>
      <c r="D32" s="126">
        <v>0</v>
      </c>
      <c r="E32" s="126">
        <v>0</v>
      </c>
      <c r="F32" s="126">
        <v>0</v>
      </c>
      <c r="G32" s="126">
        <f t="shared" si="2"/>
        <v>0</v>
      </c>
      <c r="H32" s="126">
        <v>0</v>
      </c>
      <c r="I32" s="126">
        <v>0</v>
      </c>
      <c r="J32" s="126">
        <v>0</v>
      </c>
      <c r="K32" s="126">
        <v>0</v>
      </c>
      <c r="L32" s="126">
        <v>0</v>
      </c>
      <c r="M32" s="126">
        <v>0</v>
      </c>
      <c r="N32" s="126">
        <v>0</v>
      </c>
      <c r="O32" s="126">
        <f t="shared" si="3"/>
        <v>0</v>
      </c>
      <c r="P32" s="126">
        <v>0</v>
      </c>
      <c r="Q32" s="126">
        <v>2</v>
      </c>
      <c r="R32" s="126">
        <v>0</v>
      </c>
      <c r="S32" s="126">
        <v>3</v>
      </c>
      <c r="T32" s="407">
        <v>22</v>
      </c>
      <c r="U32" s="23">
        <v>22</v>
      </c>
      <c r="V32" s="30" t="s">
        <v>189</v>
      </c>
      <c r="W32" s="126">
        <f t="shared" si="4"/>
        <v>5</v>
      </c>
      <c r="X32" s="126">
        <v>0</v>
      </c>
      <c r="Y32" s="126">
        <v>0</v>
      </c>
      <c r="Z32" s="126">
        <v>0</v>
      </c>
      <c r="AA32" s="126">
        <v>2</v>
      </c>
      <c r="AB32" s="126">
        <f t="shared" si="5"/>
        <v>2</v>
      </c>
      <c r="AC32" s="126">
        <v>0</v>
      </c>
      <c r="AD32" s="126">
        <v>1</v>
      </c>
      <c r="AE32" s="126">
        <v>0</v>
      </c>
      <c r="AF32" s="126">
        <v>3</v>
      </c>
      <c r="AG32" s="126">
        <f t="shared" si="6"/>
        <v>4</v>
      </c>
      <c r="AH32" s="126">
        <v>0</v>
      </c>
      <c r="AI32" s="126">
        <v>0</v>
      </c>
      <c r="AJ32" s="126">
        <v>0</v>
      </c>
      <c r="AK32" s="126">
        <v>0</v>
      </c>
      <c r="AL32" s="126">
        <f t="shared" si="0"/>
        <v>0</v>
      </c>
      <c r="AM32" s="407">
        <v>22</v>
      </c>
      <c r="AN32" s="23">
        <v>22</v>
      </c>
      <c r="AO32" s="30" t="s">
        <v>189</v>
      </c>
      <c r="AP32" s="126">
        <v>0</v>
      </c>
      <c r="AQ32" s="126">
        <v>0</v>
      </c>
      <c r="AR32" s="126">
        <v>0</v>
      </c>
      <c r="AS32" s="126">
        <v>0</v>
      </c>
      <c r="AT32" s="126">
        <f t="shared" si="7"/>
        <v>0</v>
      </c>
      <c r="AU32" s="126">
        <v>0</v>
      </c>
      <c r="AV32" s="126">
        <v>0</v>
      </c>
      <c r="AW32" s="126">
        <v>0</v>
      </c>
      <c r="AX32" s="126">
        <v>0</v>
      </c>
      <c r="AY32" s="126">
        <f t="shared" si="8"/>
        <v>0</v>
      </c>
      <c r="AZ32" s="126">
        <f t="shared" si="9"/>
        <v>11</v>
      </c>
      <c r="BA32" s="126">
        <v>0</v>
      </c>
      <c r="BB32" s="126">
        <v>15</v>
      </c>
      <c r="BC32" s="126">
        <v>1</v>
      </c>
      <c r="BD32" s="126">
        <f t="shared" si="1"/>
        <v>27</v>
      </c>
      <c r="BE32" s="126">
        <v>0</v>
      </c>
      <c r="BF32" s="126">
        <f t="shared" si="10"/>
        <v>0</v>
      </c>
      <c r="BG32" s="141">
        <f t="shared" si="11"/>
        <v>27</v>
      </c>
      <c r="BH32" s="407">
        <v>22</v>
      </c>
      <c r="BI32" s="67"/>
      <c r="BK32" s="87"/>
    </row>
    <row r="33" spans="1:63" ht="20.100000000000001" customHeight="1" x14ac:dyDescent="0.15">
      <c r="A33" s="23">
        <v>23</v>
      </c>
      <c r="B33" s="30" t="s">
        <v>191</v>
      </c>
      <c r="C33" s="126">
        <v>3</v>
      </c>
      <c r="D33" s="126">
        <v>2</v>
      </c>
      <c r="E33" s="126">
        <v>1</v>
      </c>
      <c r="F33" s="126">
        <v>0</v>
      </c>
      <c r="G33" s="126">
        <f t="shared" si="2"/>
        <v>6</v>
      </c>
      <c r="H33" s="126">
        <v>1</v>
      </c>
      <c r="I33" s="126">
        <v>0</v>
      </c>
      <c r="J33" s="126">
        <v>0</v>
      </c>
      <c r="K33" s="126">
        <v>0</v>
      </c>
      <c r="L33" s="126">
        <v>0</v>
      </c>
      <c r="M33" s="126">
        <v>0</v>
      </c>
      <c r="N33" s="126">
        <v>0</v>
      </c>
      <c r="O33" s="126">
        <f t="shared" si="3"/>
        <v>0</v>
      </c>
      <c r="P33" s="126">
        <v>0</v>
      </c>
      <c r="Q33" s="126">
        <v>7</v>
      </c>
      <c r="R33" s="126">
        <v>0</v>
      </c>
      <c r="S33" s="126">
        <v>21</v>
      </c>
      <c r="T33" s="407">
        <v>23</v>
      </c>
      <c r="U33" s="23">
        <v>23</v>
      </c>
      <c r="V33" s="30" t="s">
        <v>191</v>
      </c>
      <c r="W33" s="126">
        <f t="shared" si="4"/>
        <v>28</v>
      </c>
      <c r="X33" s="126">
        <v>0</v>
      </c>
      <c r="Y33" s="126">
        <v>3</v>
      </c>
      <c r="Z33" s="126">
        <v>0</v>
      </c>
      <c r="AA33" s="126">
        <v>8</v>
      </c>
      <c r="AB33" s="126">
        <f t="shared" si="5"/>
        <v>11</v>
      </c>
      <c r="AC33" s="126">
        <v>0</v>
      </c>
      <c r="AD33" s="126">
        <v>10</v>
      </c>
      <c r="AE33" s="126">
        <v>0</v>
      </c>
      <c r="AF33" s="126">
        <v>15</v>
      </c>
      <c r="AG33" s="126">
        <f t="shared" si="6"/>
        <v>25</v>
      </c>
      <c r="AH33" s="126">
        <v>0</v>
      </c>
      <c r="AI33" s="126">
        <v>0</v>
      </c>
      <c r="AJ33" s="126">
        <v>0</v>
      </c>
      <c r="AK33" s="126">
        <v>0</v>
      </c>
      <c r="AL33" s="126">
        <f>SUM(AH33:AK33)</f>
        <v>0</v>
      </c>
      <c r="AM33" s="407">
        <v>23</v>
      </c>
      <c r="AN33" s="23">
        <v>23</v>
      </c>
      <c r="AO33" s="30" t="s">
        <v>191</v>
      </c>
      <c r="AP33" s="126">
        <v>0</v>
      </c>
      <c r="AQ33" s="126">
        <v>0</v>
      </c>
      <c r="AR33" s="126">
        <v>0</v>
      </c>
      <c r="AS33" s="126">
        <v>0</v>
      </c>
      <c r="AT33" s="126">
        <f t="shared" si="7"/>
        <v>0</v>
      </c>
      <c r="AU33" s="126">
        <v>0</v>
      </c>
      <c r="AV33" s="126">
        <v>0</v>
      </c>
      <c r="AW33" s="126">
        <v>0</v>
      </c>
      <c r="AX33" s="126">
        <v>0</v>
      </c>
      <c r="AY33" s="126">
        <f t="shared" si="8"/>
        <v>0</v>
      </c>
      <c r="AZ33" s="126">
        <f t="shared" si="9"/>
        <v>64</v>
      </c>
      <c r="BA33" s="126">
        <v>0</v>
      </c>
      <c r="BB33" s="126">
        <v>3</v>
      </c>
      <c r="BC33" s="126">
        <v>11</v>
      </c>
      <c r="BD33" s="126">
        <f t="shared" si="1"/>
        <v>79</v>
      </c>
      <c r="BE33" s="126">
        <v>0</v>
      </c>
      <c r="BF33" s="126">
        <f t="shared" si="10"/>
        <v>7</v>
      </c>
      <c r="BG33" s="141">
        <f t="shared" si="11"/>
        <v>85</v>
      </c>
      <c r="BH33" s="407">
        <v>23</v>
      </c>
      <c r="BI33" s="67"/>
      <c r="BK33" s="87"/>
    </row>
    <row r="34" spans="1:63" ht="20.100000000000001" customHeight="1" x14ac:dyDescent="0.15">
      <c r="A34" s="23">
        <v>24</v>
      </c>
      <c r="B34" s="30" t="s">
        <v>192</v>
      </c>
      <c r="C34" s="126">
        <v>2</v>
      </c>
      <c r="D34" s="126">
        <v>0</v>
      </c>
      <c r="E34" s="126">
        <v>0</v>
      </c>
      <c r="F34" s="126">
        <v>0</v>
      </c>
      <c r="G34" s="126">
        <f t="shared" si="2"/>
        <v>2</v>
      </c>
      <c r="H34" s="126">
        <v>0</v>
      </c>
      <c r="I34" s="126">
        <v>0</v>
      </c>
      <c r="J34" s="126">
        <v>0</v>
      </c>
      <c r="K34" s="126">
        <v>0</v>
      </c>
      <c r="L34" s="126">
        <v>0</v>
      </c>
      <c r="M34" s="126">
        <v>0</v>
      </c>
      <c r="N34" s="126">
        <v>0</v>
      </c>
      <c r="O34" s="126">
        <f t="shared" si="3"/>
        <v>0</v>
      </c>
      <c r="P34" s="126">
        <v>0</v>
      </c>
      <c r="Q34" s="126">
        <v>1</v>
      </c>
      <c r="R34" s="126">
        <v>0</v>
      </c>
      <c r="S34" s="126">
        <v>2</v>
      </c>
      <c r="T34" s="407">
        <v>24</v>
      </c>
      <c r="U34" s="23">
        <v>24</v>
      </c>
      <c r="V34" s="30" t="s">
        <v>192</v>
      </c>
      <c r="W34" s="126">
        <f t="shared" si="4"/>
        <v>3</v>
      </c>
      <c r="X34" s="126">
        <v>0</v>
      </c>
      <c r="Y34" s="126">
        <v>1</v>
      </c>
      <c r="Z34" s="126">
        <v>0</v>
      </c>
      <c r="AA34" s="126">
        <v>2</v>
      </c>
      <c r="AB34" s="126">
        <f t="shared" si="5"/>
        <v>3</v>
      </c>
      <c r="AC34" s="126">
        <v>0</v>
      </c>
      <c r="AD34" s="126">
        <v>0</v>
      </c>
      <c r="AE34" s="126">
        <v>0</v>
      </c>
      <c r="AF34" s="126">
        <v>0</v>
      </c>
      <c r="AG34" s="126">
        <f t="shared" si="6"/>
        <v>0</v>
      </c>
      <c r="AH34" s="126">
        <v>0</v>
      </c>
      <c r="AI34" s="126">
        <v>0</v>
      </c>
      <c r="AJ34" s="126">
        <v>0</v>
      </c>
      <c r="AK34" s="126">
        <v>0</v>
      </c>
      <c r="AL34" s="126">
        <f t="shared" si="0"/>
        <v>0</v>
      </c>
      <c r="AM34" s="407">
        <v>24</v>
      </c>
      <c r="AN34" s="23">
        <v>24</v>
      </c>
      <c r="AO34" s="30" t="s">
        <v>192</v>
      </c>
      <c r="AP34" s="126">
        <v>0</v>
      </c>
      <c r="AQ34" s="126">
        <v>0</v>
      </c>
      <c r="AR34" s="126">
        <v>0</v>
      </c>
      <c r="AS34" s="126">
        <v>0</v>
      </c>
      <c r="AT34" s="126">
        <f t="shared" si="7"/>
        <v>0</v>
      </c>
      <c r="AU34" s="126">
        <v>0</v>
      </c>
      <c r="AV34" s="126">
        <v>0</v>
      </c>
      <c r="AW34" s="126">
        <v>0</v>
      </c>
      <c r="AX34" s="126">
        <v>0</v>
      </c>
      <c r="AY34" s="126">
        <f t="shared" si="8"/>
        <v>0</v>
      </c>
      <c r="AZ34" s="126">
        <f t="shared" si="9"/>
        <v>6</v>
      </c>
      <c r="BA34" s="126">
        <v>0</v>
      </c>
      <c r="BB34" s="126">
        <v>0</v>
      </c>
      <c r="BC34" s="126">
        <v>16</v>
      </c>
      <c r="BD34" s="126">
        <f t="shared" si="1"/>
        <v>22</v>
      </c>
      <c r="BE34" s="126">
        <v>0</v>
      </c>
      <c r="BF34" s="126">
        <f t="shared" si="10"/>
        <v>2</v>
      </c>
      <c r="BG34" s="141">
        <f t="shared" si="11"/>
        <v>24</v>
      </c>
      <c r="BH34" s="407">
        <v>24</v>
      </c>
      <c r="BI34" s="67"/>
      <c r="BK34" s="87"/>
    </row>
    <row r="35" spans="1:63" ht="20.100000000000001" customHeight="1" x14ac:dyDescent="0.15">
      <c r="A35" s="23">
        <v>25</v>
      </c>
      <c r="B35" s="30" t="s">
        <v>12</v>
      </c>
      <c r="C35" s="126">
        <v>0</v>
      </c>
      <c r="D35" s="126">
        <v>0</v>
      </c>
      <c r="E35" s="126">
        <v>0</v>
      </c>
      <c r="F35" s="126">
        <v>0</v>
      </c>
      <c r="G35" s="126">
        <f t="shared" si="2"/>
        <v>0</v>
      </c>
      <c r="H35" s="126">
        <v>0</v>
      </c>
      <c r="I35" s="126">
        <v>0</v>
      </c>
      <c r="J35" s="126">
        <v>0</v>
      </c>
      <c r="K35" s="126">
        <v>0</v>
      </c>
      <c r="L35" s="126">
        <v>0</v>
      </c>
      <c r="M35" s="126">
        <v>0</v>
      </c>
      <c r="N35" s="126">
        <v>0</v>
      </c>
      <c r="O35" s="126">
        <f t="shared" si="3"/>
        <v>0</v>
      </c>
      <c r="P35" s="126">
        <v>0</v>
      </c>
      <c r="Q35" s="126">
        <v>1</v>
      </c>
      <c r="R35" s="126">
        <v>0</v>
      </c>
      <c r="S35" s="126">
        <v>1</v>
      </c>
      <c r="T35" s="410">
        <v>25</v>
      </c>
      <c r="U35" s="23">
        <v>25</v>
      </c>
      <c r="V35" s="30" t="s">
        <v>12</v>
      </c>
      <c r="W35" s="126">
        <f t="shared" si="4"/>
        <v>2</v>
      </c>
      <c r="X35" s="126">
        <v>0</v>
      </c>
      <c r="Y35" s="126">
        <v>0</v>
      </c>
      <c r="Z35" s="126">
        <v>0</v>
      </c>
      <c r="AA35" s="126">
        <v>4</v>
      </c>
      <c r="AB35" s="126">
        <f t="shared" si="5"/>
        <v>4</v>
      </c>
      <c r="AC35" s="126">
        <v>0</v>
      </c>
      <c r="AD35" s="126">
        <v>0</v>
      </c>
      <c r="AE35" s="126">
        <v>0</v>
      </c>
      <c r="AF35" s="126">
        <v>7</v>
      </c>
      <c r="AG35" s="126">
        <f t="shared" si="6"/>
        <v>7</v>
      </c>
      <c r="AH35" s="126">
        <v>0</v>
      </c>
      <c r="AI35" s="126">
        <v>0</v>
      </c>
      <c r="AJ35" s="126">
        <v>0</v>
      </c>
      <c r="AK35" s="126">
        <v>0</v>
      </c>
      <c r="AL35" s="126">
        <f t="shared" si="0"/>
        <v>0</v>
      </c>
      <c r="AM35" s="410">
        <v>25</v>
      </c>
      <c r="AN35" s="23">
        <v>25</v>
      </c>
      <c r="AO35" s="30" t="s">
        <v>12</v>
      </c>
      <c r="AP35" s="126">
        <v>0</v>
      </c>
      <c r="AQ35" s="126">
        <v>0</v>
      </c>
      <c r="AR35" s="126">
        <v>0</v>
      </c>
      <c r="AS35" s="126">
        <v>0</v>
      </c>
      <c r="AT35" s="126">
        <f t="shared" si="7"/>
        <v>0</v>
      </c>
      <c r="AU35" s="126">
        <v>0</v>
      </c>
      <c r="AV35" s="126">
        <v>0</v>
      </c>
      <c r="AW35" s="126">
        <v>0</v>
      </c>
      <c r="AX35" s="126">
        <v>0</v>
      </c>
      <c r="AY35" s="126">
        <f t="shared" si="8"/>
        <v>0</v>
      </c>
      <c r="AZ35" s="126">
        <f t="shared" si="9"/>
        <v>13</v>
      </c>
      <c r="BA35" s="126">
        <v>0</v>
      </c>
      <c r="BB35" s="126">
        <v>4</v>
      </c>
      <c r="BC35" s="126">
        <v>2</v>
      </c>
      <c r="BD35" s="126">
        <f t="shared" si="1"/>
        <v>19</v>
      </c>
      <c r="BE35" s="126">
        <v>0</v>
      </c>
      <c r="BF35" s="126">
        <f t="shared" si="10"/>
        <v>0</v>
      </c>
      <c r="BG35" s="141">
        <f t="shared" si="11"/>
        <v>19</v>
      </c>
      <c r="BH35" s="410">
        <v>25</v>
      </c>
      <c r="BI35" s="67"/>
      <c r="BK35" s="87"/>
    </row>
    <row r="36" spans="1:63" ht="20.100000000000001" customHeight="1" thickBot="1" x14ac:dyDescent="0.2">
      <c r="A36" s="495" t="s">
        <v>247</v>
      </c>
      <c r="B36" s="496"/>
      <c r="C36" s="131">
        <f t="shared" ref="C36:S36" si="12">SUM(C11:C35)</f>
        <v>53</v>
      </c>
      <c r="D36" s="131">
        <f t="shared" si="12"/>
        <v>16</v>
      </c>
      <c r="E36" s="131">
        <f t="shared" si="12"/>
        <v>10</v>
      </c>
      <c r="F36" s="131">
        <f t="shared" si="12"/>
        <v>0</v>
      </c>
      <c r="G36" s="131">
        <f t="shared" si="12"/>
        <v>79</v>
      </c>
      <c r="H36" s="131">
        <f t="shared" si="12"/>
        <v>52</v>
      </c>
      <c r="I36" s="131">
        <f t="shared" si="12"/>
        <v>0</v>
      </c>
      <c r="J36" s="131">
        <f t="shared" si="12"/>
        <v>0</v>
      </c>
      <c r="K36" s="131">
        <f t="shared" si="12"/>
        <v>0</v>
      </c>
      <c r="L36" s="131">
        <f t="shared" si="12"/>
        <v>0</v>
      </c>
      <c r="M36" s="131">
        <f t="shared" si="12"/>
        <v>0</v>
      </c>
      <c r="N36" s="131">
        <f t="shared" si="12"/>
        <v>0</v>
      </c>
      <c r="O36" s="131">
        <f t="shared" si="12"/>
        <v>0</v>
      </c>
      <c r="P36" s="131">
        <f t="shared" si="12"/>
        <v>0</v>
      </c>
      <c r="Q36" s="131">
        <f t="shared" si="12"/>
        <v>241</v>
      </c>
      <c r="R36" s="131">
        <f t="shared" si="12"/>
        <v>0</v>
      </c>
      <c r="S36" s="131">
        <f t="shared" si="12"/>
        <v>430</v>
      </c>
      <c r="T36" s="411"/>
      <c r="U36" s="431" t="s">
        <v>217</v>
      </c>
      <c r="V36" s="432"/>
      <c r="W36" s="131">
        <f t="shared" ref="W36:AK36" si="13">SUM(W11:W35)</f>
        <v>671</v>
      </c>
      <c r="X36" s="131">
        <f t="shared" si="13"/>
        <v>0</v>
      </c>
      <c r="Y36" s="131">
        <f t="shared" si="13"/>
        <v>111</v>
      </c>
      <c r="Z36" s="131">
        <f t="shared" si="13"/>
        <v>0</v>
      </c>
      <c r="AA36" s="131">
        <f t="shared" si="13"/>
        <v>379</v>
      </c>
      <c r="AB36" s="131">
        <f t="shared" si="13"/>
        <v>490</v>
      </c>
      <c r="AC36" s="131">
        <f t="shared" si="13"/>
        <v>0</v>
      </c>
      <c r="AD36" s="131">
        <f t="shared" si="13"/>
        <v>109</v>
      </c>
      <c r="AE36" s="131">
        <f t="shared" si="13"/>
        <v>0</v>
      </c>
      <c r="AF36" s="131">
        <f t="shared" si="13"/>
        <v>500</v>
      </c>
      <c r="AG36" s="131">
        <f t="shared" si="13"/>
        <v>609</v>
      </c>
      <c r="AH36" s="131">
        <f t="shared" si="13"/>
        <v>0</v>
      </c>
      <c r="AI36" s="131">
        <f t="shared" si="13"/>
        <v>0</v>
      </c>
      <c r="AJ36" s="131">
        <f t="shared" si="13"/>
        <v>0</v>
      </c>
      <c r="AK36" s="131">
        <f t="shared" si="13"/>
        <v>0</v>
      </c>
      <c r="AL36" s="131">
        <f>SUM(AL11:AL35)</f>
        <v>0</v>
      </c>
      <c r="AM36" s="412"/>
      <c r="AN36" s="431" t="s">
        <v>217</v>
      </c>
      <c r="AO36" s="432"/>
      <c r="AP36" s="131">
        <f t="shared" ref="AP36:BG36" si="14">SUM(AP11:AP35)</f>
        <v>0</v>
      </c>
      <c r="AQ36" s="131">
        <f t="shared" si="14"/>
        <v>9</v>
      </c>
      <c r="AR36" s="131">
        <f t="shared" si="14"/>
        <v>0</v>
      </c>
      <c r="AS36" s="131">
        <f t="shared" si="14"/>
        <v>0</v>
      </c>
      <c r="AT36" s="131">
        <f t="shared" si="14"/>
        <v>9</v>
      </c>
      <c r="AU36" s="131">
        <f t="shared" si="14"/>
        <v>0</v>
      </c>
      <c r="AV36" s="131">
        <f t="shared" si="14"/>
        <v>7</v>
      </c>
      <c r="AW36" s="131">
        <f t="shared" si="14"/>
        <v>0</v>
      </c>
      <c r="AX36" s="131">
        <f t="shared" si="14"/>
        <v>2</v>
      </c>
      <c r="AY36" s="131">
        <f t="shared" si="14"/>
        <v>9</v>
      </c>
      <c r="AZ36" s="131">
        <f t="shared" si="14"/>
        <v>1788</v>
      </c>
      <c r="BA36" s="131">
        <f t="shared" si="14"/>
        <v>9</v>
      </c>
      <c r="BB36" s="131">
        <f t="shared" si="14"/>
        <v>165</v>
      </c>
      <c r="BC36" s="131">
        <f t="shared" si="14"/>
        <v>207</v>
      </c>
      <c r="BD36" s="131">
        <f t="shared" si="14"/>
        <v>2221</v>
      </c>
      <c r="BE36" s="131">
        <f t="shared" si="14"/>
        <v>90</v>
      </c>
      <c r="BF36" s="131">
        <f t="shared" si="14"/>
        <v>221</v>
      </c>
      <c r="BG36" s="144">
        <f t="shared" si="14"/>
        <v>2390</v>
      </c>
      <c r="BH36" s="412"/>
      <c r="BI36" s="67"/>
    </row>
    <row r="37" spans="1:63" ht="20.100000000000001" customHeight="1" x14ac:dyDescent="0.15">
      <c r="AM37" s="406"/>
      <c r="BH37" s="406"/>
      <c r="BI37" s="67"/>
    </row>
  </sheetData>
  <mergeCells count="51">
    <mergeCell ref="AP6:BD6"/>
    <mergeCell ref="P7:S7"/>
    <mergeCell ref="X7:AB7"/>
    <mergeCell ref="AC7:AG7"/>
    <mergeCell ref="AH7:AL7"/>
    <mergeCell ref="AP7:AT7"/>
    <mergeCell ref="AU7:AY7"/>
    <mergeCell ref="AZ7:AZ9"/>
    <mergeCell ref="BA7:BA9"/>
    <mergeCell ref="BB7:BB9"/>
    <mergeCell ref="BC7:BC9"/>
    <mergeCell ref="BD7:BD9"/>
    <mergeCell ref="AY8:AY9"/>
    <mergeCell ref="X8:Y8"/>
    <mergeCell ref="Z8:AA8"/>
    <mergeCell ref="AC8:AD8"/>
    <mergeCell ref="AU8:AV8"/>
    <mergeCell ref="AW8:AX8"/>
    <mergeCell ref="AT8:AT9"/>
    <mergeCell ref="AP8:AQ8"/>
    <mergeCell ref="AR8:AS8"/>
    <mergeCell ref="A36:B36"/>
    <mergeCell ref="U36:V36"/>
    <mergeCell ref="AN36:AO36"/>
    <mergeCell ref="T6:T10"/>
    <mergeCell ref="AM6:AM10"/>
    <mergeCell ref="O7:O9"/>
    <mergeCell ref="AE8:AF8"/>
    <mergeCell ref="AH8:AI8"/>
    <mergeCell ref="AJ8:AK8"/>
    <mergeCell ref="P8:Q8"/>
    <mergeCell ref="R8:S8"/>
    <mergeCell ref="C6:G6"/>
    <mergeCell ref="H6:S6"/>
    <mergeCell ref="W6:AL6"/>
    <mergeCell ref="BE6:BE9"/>
    <mergeCell ref="BF6:BF9"/>
    <mergeCell ref="BG6:BG9"/>
    <mergeCell ref="BH6:BH10"/>
    <mergeCell ref="C7:C9"/>
    <mergeCell ref="D7:D9"/>
    <mergeCell ref="E7:E9"/>
    <mergeCell ref="F7:F9"/>
    <mergeCell ref="G7:G9"/>
    <mergeCell ref="H7:H9"/>
    <mergeCell ref="I7:I9"/>
    <mergeCell ref="J7:J9"/>
    <mergeCell ref="K7:K9"/>
    <mergeCell ref="L7:L9"/>
    <mergeCell ref="M7:M9"/>
    <mergeCell ref="N7:N9"/>
  </mergeCells>
  <phoneticPr fontId="2"/>
  <pageMargins left="0.78740157480314965" right="0.78740157480314965" top="0.78740157480314965" bottom="0.74803149606299213" header="0.51181102362204722" footer="0.51181102362204722"/>
  <pageSetup paperSize="9" firstPageNumber="25" fitToWidth="0" orientation="portrait" useFirstPageNumber="1" r:id="rId1"/>
  <headerFooter scaleWithDoc="0" alignWithMargins="0">
    <oddFooter>&amp;C- &amp;P -</oddFooter>
  </headerFooter>
  <colBreaks count="5" manualBreakCount="5">
    <brk id="10" max="35" man="1"/>
    <brk id="20" max="35" man="1"/>
    <brk id="30" max="35" man="1"/>
    <brk id="39" max="35" man="1"/>
    <brk id="49" max="3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BK37"/>
  <sheetViews>
    <sheetView view="pageBreakPreview" zoomScaleSheetLayoutView="100" workbookViewId="0">
      <selection sqref="A1:XFD1048576"/>
    </sheetView>
  </sheetViews>
  <sheetFormatPr defaultColWidth="10.625" defaultRowHeight="20.100000000000001" customHeight="1" x14ac:dyDescent="0.15"/>
  <cols>
    <col min="1" max="1" width="5.625" style="17" customWidth="1"/>
    <col min="2" max="2" width="11.625" style="17" customWidth="1"/>
    <col min="3" max="19" width="8.125" style="17" customWidth="1"/>
    <col min="20" max="20" width="5.625" style="18" customWidth="1"/>
    <col min="21" max="21" width="5.625" style="17" customWidth="1"/>
    <col min="22" max="22" width="11.625" style="17" customWidth="1"/>
    <col min="23" max="38" width="8.25" style="17" customWidth="1"/>
    <col min="39" max="39" width="5.625" style="18" customWidth="1"/>
    <col min="40" max="40" width="5.625" style="17" customWidth="1"/>
    <col min="41" max="41" width="11.625" style="17" customWidth="1"/>
    <col min="42" max="59" width="8.125" style="17" customWidth="1"/>
    <col min="60" max="60" width="5.625" style="18" customWidth="1"/>
    <col min="61" max="16384" width="10.625" style="17"/>
  </cols>
  <sheetData>
    <row r="1" spans="1:63" s="67" customFormat="1" ht="20.100000000000001" customHeight="1" x14ac:dyDescent="0.15">
      <c r="A1" s="67" t="str">
        <f>目次!A6</f>
        <v>令和３年度　市町村税の課税状況等の調</v>
      </c>
      <c r="T1" s="96"/>
      <c r="AM1" s="96"/>
      <c r="BH1" s="96"/>
    </row>
    <row r="2" spans="1:63" s="67" customFormat="1" ht="20.100000000000001" customHeight="1" x14ac:dyDescent="0.15">
      <c r="A2" s="67" t="s">
        <v>432</v>
      </c>
      <c r="T2" s="96"/>
      <c r="AM2" s="96"/>
      <c r="BH2" s="96"/>
    </row>
    <row r="3" spans="1:63" ht="20.100000000000001" customHeight="1" x14ac:dyDescent="0.15">
      <c r="BI3" s="67"/>
    </row>
    <row r="4" spans="1:63" ht="20.100000000000001" customHeight="1" x14ac:dyDescent="0.15">
      <c r="A4" s="17" t="s">
        <v>341</v>
      </c>
      <c r="U4" s="17" t="str">
        <f>$A$4</f>
        <v>第１０表　　課税免除台数</v>
      </c>
      <c r="AN4" s="17" t="str">
        <f>$A$4</f>
        <v>第１０表　　課税免除台数</v>
      </c>
      <c r="BI4" s="67"/>
    </row>
    <row r="5" spans="1:63" ht="20.100000000000001" customHeight="1" thickBot="1" x14ac:dyDescent="0.2">
      <c r="I5" s="104"/>
      <c r="J5" s="67"/>
      <c r="K5" s="67"/>
      <c r="L5" s="67"/>
      <c r="M5" s="67"/>
      <c r="N5" s="67"/>
      <c r="O5" s="67"/>
      <c r="U5" s="17" t="s">
        <v>114</v>
      </c>
      <c r="AN5" s="17" t="s">
        <v>114</v>
      </c>
      <c r="BH5" s="406"/>
      <c r="BI5" s="67"/>
    </row>
    <row r="6" spans="1:63" ht="20.100000000000001" customHeight="1" x14ac:dyDescent="0.15">
      <c r="A6" s="19"/>
      <c r="B6" s="26" t="s">
        <v>9</v>
      </c>
      <c r="C6" s="443" t="s">
        <v>369</v>
      </c>
      <c r="D6" s="444"/>
      <c r="E6" s="444"/>
      <c r="F6" s="444"/>
      <c r="G6" s="499"/>
      <c r="H6" s="425" t="s">
        <v>0</v>
      </c>
      <c r="I6" s="426"/>
      <c r="J6" s="426"/>
      <c r="K6" s="426"/>
      <c r="L6" s="426"/>
      <c r="M6" s="426"/>
      <c r="N6" s="426"/>
      <c r="O6" s="426"/>
      <c r="P6" s="426"/>
      <c r="Q6" s="426"/>
      <c r="R6" s="426"/>
      <c r="S6" s="500"/>
      <c r="T6" s="491" t="s">
        <v>347</v>
      </c>
      <c r="U6" s="19"/>
      <c r="V6" s="26" t="s">
        <v>9</v>
      </c>
      <c r="W6" s="501" t="s">
        <v>357</v>
      </c>
      <c r="X6" s="502"/>
      <c r="Y6" s="502"/>
      <c r="Z6" s="502"/>
      <c r="AA6" s="502"/>
      <c r="AB6" s="502"/>
      <c r="AC6" s="502"/>
      <c r="AD6" s="502"/>
      <c r="AE6" s="502"/>
      <c r="AF6" s="502"/>
      <c r="AG6" s="502"/>
      <c r="AH6" s="502"/>
      <c r="AI6" s="502"/>
      <c r="AJ6" s="502"/>
      <c r="AK6" s="502"/>
      <c r="AL6" s="503"/>
      <c r="AM6" s="491" t="s">
        <v>347</v>
      </c>
      <c r="AN6" s="19"/>
      <c r="AO6" s="26" t="s">
        <v>9</v>
      </c>
      <c r="AP6" s="501" t="s">
        <v>374</v>
      </c>
      <c r="AQ6" s="502"/>
      <c r="AR6" s="502"/>
      <c r="AS6" s="502"/>
      <c r="AT6" s="502"/>
      <c r="AU6" s="502"/>
      <c r="AV6" s="502"/>
      <c r="AW6" s="502"/>
      <c r="AX6" s="502"/>
      <c r="AY6" s="502"/>
      <c r="AZ6" s="502"/>
      <c r="BA6" s="502"/>
      <c r="BB6" s="502"/>
      <c r="BC6" s="502"/>
      <c r="BD6" s="505"/>
      <c r="BE6" s="488" t="s">
        <v>83</v>
      </c>
      <c r="BF6" s="488" t="s">
        <v>333</v>
      </c>
      <c r="BG6" s="489" t="s">
        <v>227</v>
      </c>
      <c r="BH6" s="491" t="s">
        <v>347</v>
      </c>
      <c r="BI6" s="67"/>
    </row>
    <row r="7" spans="1:63" ht="20.100000000000001" customHeight="1" x14ac:dyDescent="0.15">
      <c r="A7" s="116"/>
      <c r="B7" s="118"/>
      <c r="C7" s="437" t="s">
        <v>93</v>
      </c>
      <c r="D7" s="437" t="s">
        <v>27</v>
      </c>
      <c r="E7" s="437" t="s">
        <v>207</v>
      </c>
      <c r="F7" s="437" t="s">
        <v>208</v>
      </c>
      <c r="G7" s="437" t="s">
        <v>99</v>
      </c>
      <c r="H7" s="437" t="s">
        <v>388</v>
      </c>
      <c r="I7" s="437" t="s">
        <v>81</v>
      </c>
      <c r="J7" s="437" t="s">
        <v>335</v>
      </c>
      <c r="K7" s="437" t="s">
        <v>365</v>
      </c>
      <c r="L7" s="437" t="s">
        <v>366</v>
      </c>
      <c r="M7" s="437" t="s">
        <v>367</v>
      </c>
      <c r="N7" s="437" t="s">
        <v>260</v>
      </c>
      <c r="O7" s="437" t="s">
        <v>368</v>
      </c>
      <c r="P7" s="506" t="s">
        <v>389</v>
      </c>
      <c r="Q7" s="507"/>
      <c r="R7" s="507"/>
      <c r="S7" s="508"/>
      <c r="T7" s="492"/>
      <c r="U7" s="116"/>
      <c r="V7" s="118"/>
      <c r="W7" s="190" t="s">
        <v>329</v>
      </c>
      <c r="X7" s="497" t="s">
        <v>371</v>
      </c>
      <c r="Y7" s="509"/>
      <c r="Z7" s="509"/>
      <c r="AA7" s="509"/>
      <c r="AB7" s="498"/>
      <c r="AC7" s="497" t="s">
        <v>226</v>
      </c>
      <c r="AD7" s="509"/>
      <c r="AE7" s="509"/>
      <c r="AF7" s="509"/>
      <c r="AG7" s="498"/>
      <c r="AH7" s="497" t="s">
        <v>328</v>
      </c>
      <c r="AI7" s="509"/>
      <c r="AJ7" s="509"/>
      <c r="AK7" s="509"/>
      <c r="AL7" s="510"/>
      <c r="AM7" s="492"/>
      <c r="AN7" s="116"/>
      <c r="AO7" s="118"/>
      <c r="AP7" s="497" t="s">
        <v>372</v>
      </c>
      <c r="AQ7" s="509"/>
      <c r="AR7" s="509"/>
      <c r="AS7" s="509"/>
      <c r="AT7" s="498"/>
      <c r="AU7" s="497" t="s">
        <v>375</v>
      </c>
      <c r="AV7" s="509"/>
      <c r="AW7" s="509"/>
      <c r="AX7" s="509"/>
      <c r="AY7" s="498"/>
      <c r="AZ7" s="435" t="s">
        <v>197</v>
      </c>
      <c r="BA7" s="448" t="s">
        <v>38</v>
      </c>
      <c r="BB7" s="437" t="s">
        <v>64</v>
      </c>
      <c r="BC7" s="512" t="s">
        <v>373</v>
      </c>
      <c r="BD7" s="514" t="s">
        <v>67</v>
      </c>
      <c r="BE7" s="448"/>
      <c r="BF7" s="448"/>
      <c r="BG7" s="490"/>
      <c r="BH7" s="492"/>
      <c r="BI7" s="67"/>
    </row>
    <row r="8" spans="1:63" ht="20.100000000000001" customHeight="1" x14ac:dyDescent="0.15">
      <c r="A8" s="20"/>
      <c r="B8" s="27"/>
      <c r="C8" s="494"/>
      <c r="D8" s="494"/>
      <c r="E8" s="494"/>
      <c r="F8" s="494"/>
      <c r="G8" s="494"/>
      <c r="H8" s="494"/>
      <c r="I8" s="494"/>
      <c r="J8" s="434"/>
      <c r="K8" s="434"/>
      <c r="L8" s="494"/>
      <c r="M8" s="434"/>
      <c r="N8" s="494"/>
      <c r="O8" s="494"/>
      <c r="P8" s="497" t="s">
        <v>370</v>
      </c>
      <c r="Q8" s="498"/>
      <c r="R8" s="497" t="s">
        <v>92</v>
      </c>
      <c r="S8" s="498"/>
      <c r="T8" s="492"/>
      <c r="U8" s="20"/>
      <c r="V8" s="27"/>
      <c r="W8" s="172" t="s">
        <v>354</v>
      </c>
      <c r="X8" s="497" t="s">
        <v>370</v>
      </c>
      <c r="Y8" s="498"/>
      <c r="Z8" s="497" t="s">
        <v>92</v>
      </c>
      <c r="AA8" s="498"/>
      <c r="AB8" s="172" t="s">
        <v>354</v>
      </c>
      <c r="AC8" s="497" t="s">
        <v>370</v>
      </c>
      <c r="AD8" s="498"/>
      <c r="AE8" s="497" t="s">
        <v>92</v>
      </c>
      <c r="AF8" s="498"/>
      <c r="AG8" s="172" t="s">
        <v>354</v>
      </c>
      <c r="AH8" s="497" t="s">
        <v>370</v>
      </c>
      <c r="AI8" s="498"/>
      <c r="AJ8" s="497" t="s">
        <v>92</v>
      </c>
      <c r="AK8" s="498"/>
      <c r="AL8" s="172" t="s">
        <v>354</v>
      </c>
      <c r="AM8" s="492"/>
      <c r="AN8" s="20"/>
      <c r="AO8" s="27"/>
      <c r="AP8" s="497" t="s">
        <v>370</v>
      </c>
      <c r="AQ8" s="498"/>
      <c r="AR8" s="497" t="s">
        <v>92</v>
      </c>
      <c r="AS8" s="498"/>
      <c r="AT8" s="504" t="s">
        <v>354</v>
      </c>
      <c r="AU8" s="497" t="s">
        <v>370</v>
      </c>
      <c r="AV8" s="498"/>
      <c r="AW8" s="497" t="s">
        <v>376</v>
      </c>
      <c r="AX8" s="498"/>
      <c r="AY8" s="504" t="s">
        <v>354</v>
      </c>
      <c r="AZ8" s="511"/>
      <c r="BA8" s="513"/>
      <c r="BB8" s="494"/>
      <c r="BC8" s="448"/>
      <c r="BD8" s="504"/>
      <c r="BE8" s="448"/>
      <c r="BF8" s="448"/>
      <c r="BG8" s="490"/>
      <c r="BH8" s="492"/>
      <c r="BI8" s="67"/>
    </row>
    <row r="9" spans="1:63" ht="20.100000000000001" customHeight="1" x14ac:dyDescent="0.15">
      <c r="A9" s="20"/>
      <c r="B9" s="27"/>
      <c r="C9" s="494"/>
      <c r="D9" s="494"/>
      <c r="E9" s="494"/>
      <c r="F9" s="494"/>
      <c r="G9" s="494"/>
      <c r="H9" s="494"/>
      <c r="I9" s="494"/>
      <c r="J9" s="434"/>
      <c r="K9" s="434"/>
      <c r="L9" s="494"/>
      <c r="M9" s="434"/>
      <c r="N9" s="494"/>
      <c r="O9" s="494"/>
      <c r="P9" s="41" t="s">
        <v>47</v>
      </c>
      <c r="Q9" s="41" t="s">
        <v>90</v>
      </c>
      <c r="R9" s="41" t="s">
        <v>47</v>
      </c>
      <c r="S9" s="41" t="s">
        <v>90</v>
      </c>
      <c r="T9" s="492"/>
      <c r="U9" s="20"/>
      <c r="V9" s="27"/>
      <c r="W9" s="172"/>
      <c r="X9" s="41" t="s">
        <v>47</v>
      </c>
      <c r="Y9" s="41" t="s">
        <v>90</v>
      </c>
      <c r="Z9" s="41" t="s">
        <v>47</v>
      </c>
      <c r="AA9" s="41" t="s">
        <v>90</v>
      </c>
      <c r="AB9" s="172"/>
      <c r="AC9" s="191" t="s">
        <v>47</v>
      </c>
      <c r="AD9" s="41" t="s">
        <v>90</v>
      </c>
      <c r="AE9" s="41" t="s">
        <v>47</v>
      </c>
      <c r="AF9" s="41" t="s">
        <v>90</v>
      </c>
      <c r="AG9" s="172"/>
      <c r="AH9" s="191" t="s">
        <v>47</v>
      </c>
      <c r="AI9" s="41" t="s">
        <v>90</v>
      </c>
      <c r="AJ9" s="41" t="s">
        <v>47</v>
      </c>
      <c r="AK9" s="41" t="s">
        <v>90</v>
      </c>
      <c r="AL9" s="172"/>
      <c r="AM9" s="492"/>
      <c r="AN9" s="20"/>
      <c r="AO9" s="27"/>
      <c r="AP9" s="191" t="s">
        <v>47</v>
      </c>
      <c r="AQ9" s="41" t="s">
        <v>90</v>
      </c>
      <c r="AR9" s="41" t="s">
        <v>47</v>
      </c>
      <c r="AS9" s="41" t="s">
        <v>90</v>
      </c>
      <c r="AT9" s="504"/>
      <c r="AU9" s="191" t="s">
        <v>47</v>
      </c>
      <c r="AV9" s="41" t="s">
        <v>90</v>
      </c>
      <c r="AW9" s="41" t="s">
        <v>47</v>
      </c>
      <c r="AX9" s="41" t="s">
        <v>90</v>
      </c>
      <c r="AY9" s="504"/>
      <c r="AZ9" s="511"/>
      <c r="BA9" s="513"/>
      <c r="BB9" s="494"/>
      <c r="BC9" s="448"/>
      <c r="BD9" s="504"/>
      <c r="BE9" s="448"/>
      <c r="BF9" s="448"/>
      <c r="BG9" s="490"/>
      <c r="BH9" s="492"/>
      <c r="BI9" s="67"/>
    </row>
    <row r="10" spans="1:63" ht="20.100000000000001" customHeight="1" x14ac:dyDescent="0.15">
      <c r="A10" s="117" t="s">
        <v>26</v>
      </c>
      <c r="B10" s="27"/>
      <c r="C10" s="43" t="s">
        <v>85</v>
      </c>
      <c r="D10" s="43" t="s">
        <v>85</v>
      </c>
      <c r="E10" s="43" t="s">
        <v>85</v>
      </c>
      <c r="F10" s="43" t="s">
        <v>85</v>
      </c>
      <c r="G10" s="43" t="s">
        <v>85</v>
      </c>
      <c r="H10" s="43" t="s">
        <v>85</v>
      </c>
      <c r="I10" s="43" t="s">
        <v>85</v>
      </c>
      <c r="J10" s="43" t="s">
        <v>85</v>
      </c>
      <c r="K10" s="43" t="s">
        <v>85</v>
      </c>
      <c r="L10" s="43" t="s">
        <v>85</v>
      </c>
      <c r="M10" s="43" t="s">
        <v>85</v>
      </c>
      <c r="N10" s="43" t="s">
        <v>85</v>
      </c>
      <c r="O10" s="43" t="s">
        <v>85</v>
      </c>
      <c r="P10" s="43" t="s">
        <v>85</v>
      </c>
      <c r="Q10" s="43" t="s">
        <v>85</v>
      </c>
      <c r="R10" s="43" t="s">
        <v>85</v>
      </c>
      <c r="S10" s="43" t="s">
        <v>85</v>
      </c>
      <c r="T10" s="493"/>
      <c r="U10" s="117" t="s">
        <v>26</v>
      </c>
      <c r="V10" s="27"/>
      <c r="W10" s="43" t="s">
        <v>85</v>
      </c>
      <c r="X10" s="43" t="s">
        <v>85</v>
      </c>
      <c r="Y10" s="43" t="s">
        <v>85</v>
      </c>
      <c r="Z10" s="43" t="s">
        <v>85</v>
      </c>
      <c r="AA10" s="43" t="s">
        <v>85</v>
      </c>
      <c r="AB10" s="43" t="s">
        <v>85</v>
      </c>
      <c r="AC10" s="138" t="s">
        <v>85</v>
      </c>
      <c r="AD10" s="43" t="s">
        <v>85</v>
      </c>
      <c r="AE10" s="43" t="s">
        <v>85</v>
      </c>
      <c r="AF10" s="43" t="s">
        <v>85</v>
      </c>
      <c r="AG10" s="43" t="s">
        <v>85</v>
      </c>
      <c r="AH10" s="138" t="s">
        <v>85</v>
      </c>
      <c r="AI10" s="43" t="s">
        <v>85</v>
      </c>
      <c r="AJ10" s="43" t="s">
        <v>85</v>
      </c>
      <c r="AK10" s="43" t="s">
        <v>85</v>
      </c>
      <c r="AL10" s="43" t="s">
        <v>85</v>
      </c>
      <c r="AM10" s="493"/>
      <c r="AN10" s="117" t="s">
        <v>26</v>
      </c>
      <c r="AO10" s="27"/>
      <c r="AP10" s="138" t="s">
        <v>85</v>
      </c>
      <c r="AQ10" s="43" t="s">
        <v>85</v>
      </c>
      <c r="AR10" s="43" t="s">
        <v>85</v>
      </c>
      <c r="AS10" s="43" t="s">
        <v>85</v>
      </c>
      <c r="AT10" s="43" t="s">
        <v>85</v>
      </c>
      <c r="AU10" s="138" t="s">
        <v>85</v>
      </c>
      <c r="AV10" s="43" t="s">
        <v>85</v>
      </c>
      <c r="AW10" s="43" t="s">
        <v>85</v>
      </c>
      <c r="AX10" s="43" t="s">
        <v>85</v>
      </c>
      <c r="AY10" s="43" t="s">
        <v>85</v>
      </c>
      <c r="AZ10" s="36" t="s">
        <v>85</v>
      </c>
      <c r="BA10" s="43" t="s">
        <v>85</v>
      </c>
      <c r="BB10" s="43" t="s">
        <v>85</v>
      </c>
      <c r="BC10" s="43" t="s">
        <v>85</v>
      </c>
      <c r="BD10" s="43" t="s">
        <v>85</v>
      </c>
      <c r="BE10" s="43" t="s">
        <v>85</v>
      </c>
      <c r="BF10" s="43" t="s">
        <v>85</v>
      </c>
      <c r="BG10" s="62" t="s">
        <v>85</v>
      </c>
      <c r="BH10" s="492"/>
      <c r="BI10" s="67"/>
    </row>
    <row r="11" spans="1:63" ht="20.100000000000001" customHeight="1" x14ac:dyDescent="0.15">
      <c r="A11" s="22">
        <v>1</v>
      </c>
      <c r="B11" s="29" t="s">
        <v>161</v>
      </c>
      <c r="C11" s="122">
        <v>10</v>
      </c>
      <c r="D11" s="129">
        <v>0</v>
      </c>
      <c r="E11" s="129">
        <v>4</v>
      </c>
      <c r="F11" s="129">
        <v>0</v>
      </c>
      <c r="G11" s="129">
        <f>SUM(C11:F11)</f>
        <v>14</v>
      </c>
      <c r="H11" s="129">
        <v>1</v>
      </c>
      <c r="I11" s="156">
        <v>0</v>
      </c>
      <c r="J11" s="156">
        <v>0</v>
      </c>
      <c r="K11" s="156">
        <v>0</v>
      </c>
      <c r="L11" s="156">
        <v>0</v>
      </c>
      <c r="M11" s="156">
        <v>0</v>
      </c>
      <c r="N11" s="156">
        <v>0</v>
      </c>
      <c r="O11" s="156">
        <f t="shared" ref="O11:O35" si="0">SUM(I11:N11)</f>
        <v>0</v>
      </c>
      <c r="P11" s="129">
        <v>2</v>
      </c>
      <c r="Q11" s="156">
        <v>515</v>
      </c>
      <c r="R11" s="156">
        <v>2</v>
      </c>
      <c r="S11" s="156">
        <v>67</v>
      </c>
      <c r="T11" s="405">
        <v>1</v>
      </c>
      <c r="U11" s="22">
        <v>1</v>
      </c>
      <c r="V11" s="29" t="s">
        <v>161</v>
      </c>
      <c r="W11" s="156">
        <f t="shared" ref="W11:W35" si="1">SUM(P11:S11)</f>
        <v>586</v>
      </c>
      <c r="X11" s="156">
        <v>0</v>
      </c>
      <c r="Y11" s="156">
        <v>417</v>
      </c>
      <c r="Z11" s="156">
        <v>0</v>
      </c>
      <c r="AA11" s="156">
        <v>21</v>
      </c>
      <c r="AB11" s="156">
        <f t="shared" ref="AB11:AB35" si="2">SUM(X11:AA11)</f>
        <v>438</v>
      </c>
      <c r="AC11" s="156">
        <v>0</v>
      </c>
      <c r="AD11" s="156">
        <v>245</v>
      </c>
      <c r="AE11" s="156">
        <v>0</v>
      </c>
      <c r="AF11" s="156">
        <v>34</v>
      </c>
      <c r="AG11" s="156">
        <f t="shared" ref="AG11:AG35" si="3">SUM(AC11:AF11)</f>
        <v>279</v>
      </c>
      <c r="AH11" s="156">
        <v>0</v>
      </c>
      <c r="AI11" s="156">
        <v>0</v>
      </c>
      <c r="AJ11" s="156">
        <v>0</v>
      </c>
      <c r="AK11" s="156">
        <v>0</v>
      </c>
      <c r="AL11" s="156">
        <f>SUM(AH11:AK11)</f>
        <v>0</v>
      </c>
      <c r="AM11" s="405">
        <v>1</v>
      </c>
      <c r="AN11" s="22">
        <v>1</v>
      </c>
      <c r="AO11" s="29" t="s">
        <v>161</v>
      </c>
      <c r="AP11" s="156">
        <v>0</v>
      </c>
      <c r="AQ11" s="156">
        <v>5</v>
      </c>
      <c r="AR11" s="156">
        <v>0</v>
      </c>
      <c r="AS11" s="156">
        <v>0</v>
      </c>
      <c r="AT11" s="156">
        <f t="shared" ref="AT11:AT35" si="4">SUM(AP11:AS11)</f>
        <v>5</v>
      </c>
      <c r="AU11" s="156">
        <v>0</v>
      </c>
      <c r="AV11" s="156">
        <v>14</v>
      </c>
      <c r="AW11" s="156">
        <v>0</v>
      </c>
      <c r="AX11" s="156">
        <v>0</v>
      </c>
      <c r="AY11" s="156">
        <f t="shared" ref="AY11:AY35" si="5">SUM(AU11:AX11)</f>
        <v>14</v>
      </c>
      <c r="AZ11" s="156">
        <f t="shared" ref="AZ11:AZ35" si="6">SUM(W11,AB11,AG11,AL11,AT11,AY11)</f>
        <v>1322</v>
      </c>
      <c r="BA11" s="156">
        <v>0</v>
      </c>
      <c r="BB11" s="156">
        <v>0</v>
      </c>
      <c r="BC11" s="156">
        <v>0</v>
      </c>
      <c r="BD11" s="156">
        <f t="shared" ref="BD11:BD35" si="7">SUM(H11,O11,AZ11,BA11:BC11)</f>
        <v>1323</v>
      </c>
      <c r="BE11" s="156">
        <v>8</v>
      </c>
      <c r="BF11" s="156">
        <f t="shared" ref="BF11:BF35" si="8">SUM(G11,H11,BE11)</f>
        <v>23</v>
      </c>
      <c r="BG11" s="193">
        <f t="shared" ref="BG11:BG35" si="9">SUM(BD11,BF11)-H11</f>
        <v>1345</v>
      </c>
      <c r="BH11" s="405">
        <v>1</v>
      </c>
      <c r="BI11" s="67"/>
      <c r="BK11" s="87"/>
    </row>
    <row r="12" spans="1:63" ht="20.100000000000001" customHeight="1" x14ac:dyDescent="0.15">
      <c r="A12" s="23">
        <v>2</v>
      </c>
      <c r="B12" s="30" t="s">
        <v>165</v>
      </c>
      <c r="C12" s="123">
        <v>2</v>
      </c>
      <c r="D12" s="124">
        <v>0</v>
      </c>
      <c r="E12" s="124">
        <v>2</v>
      </c>
      <c r="F12" s="124">
        <v>0</v>
      </c>
      <c r="G12" s="124">
        <f t="shared" ref="G12:G35" si="10">SUM(C12:F12)</f>
        <v>4</v>
      </c>
      <c r="H12" s="124">
        <v>1</v>
      </c>
      <c r="I12" s="126">
        <v>0</v>
      </c>
      <c r="J12" s="126">
        <v>0</v>
      </c>
      <c r="K12" s="126">
        <v>0</v>
      </c>
      <c r="L12" s="126">
        <v>0</v>
      </c>
      <c r="M12" s="126">
        <v>0</v>
      </c>
      <c r="N12" s="126">
        <v>0</v>
      </c>
      <c r="O12" s="126">
        <f t="shared" si="0"/>
        <v>0</v>
      </c>
      <c r="P12" s="124">
        <v>0</v>
      </c>
      <c r="Q12" s="126">
        <v>116</v>
      </c>
      <c r="R12" s="126">
        <v>2</v>
      </c>
      <c r="S12" s="126">
        <v>38</v>
      </c>
      <c r="T12" s="407">
        <v>2</v>
      </c>
      <c r="U12" s="23">
        <v>2</v>
      </c>
      <c r="V12" s="30" t="s">
        <v>165</v>
      </c>
      <c r="W12" s="126">
        <f t="shared" si="1"/>
        <v>156</v>
      </c>
      <c r="X12" s="126">
        <v>0</v>
      </c>
      <c r="Y12" s="126">
        <v>87</v>
      </c>
      <c r="Z12" s="126">
        <v>0</v>
      </c>
      <c r="AA12" s="126">
        <v>26</v>
      </c>
      <c r="AB12" s="126">
        <f t="shared" si="2"/>
        <v>113</v>
      </c>
      <c r="AC12" s="126">
        <v>1</v>
      </c>
      <c r="AD12" s="126">
        <v>48</v>
      </c>
      <c r="AE12" s="126">
        <v>0</v>
      </c>
      <c r="AF12" s="126">
        <v>20</v>
      </c>
      <c r="AG12" s="126">
        <f t="shared" si="3"/>
        <v>69</v>
      </c>
      <c r="AH12" s="126">
        <v>0</v>
      </c>
      <c r="AI12" s="126">
        <v>0</v>
      </c>
      <c r="AJ12" s="126">
        <v>0</v>
      </c>
      <c r="AK12" s="126">
        <v>0</v>
      </c>
      <c r="AL12" s="126">
        <f t="shared" ref="AL12:AL35" si="11">SUM(AH12:AK12)</f>
        <v>0</v>
      </c>
      <c r="AM12" s="407">
        <v>2</v>
      </c>
      <c r="AN12" s="23">
        <v>2</v>
      </c>
      <c r="AO12" s="30" t="s">
        <v>165</v>
      </c>
      <c r="AP12" s="126">
        <v>0</v>
      </c>
      <c r="AQ12" s="126">
        <v>0</v>
      </c>
      <c r="AR12" s="126">
        <v>0</v>
      </c>
      <c r="AS12" s="126">
        <v>0</v>
      </c>
      <c r="AT12" s="126">
        <f t="shared" si="4"/>
        <v>0</v>
      </c>
      <c r="AU12" s="126">
        <v>0</v>
      </c>
      <c r="AV12" s="126">
        <v>3</v>
      </c>
      <c r="AW12" s="126">
        <v>0</v>
      </c>
      <c r="AX12" s="126">
        <v>0</v>
      </c>
      <c r="AY12" s="126">
        <f t="shared" si="5"/>
        <v>3</v>
      </c>
      <c r="AZ12" s="126">
        <f t="shared" si="6"/>
        <v>341</v>
      </c>
      <c r="BA12" s="126">
        <v>0</v>
      </c>
      <c r="BB12" s="126">
        <v>2</v>
      </c>
      <c r="BC12" s="126">
        <v>3</v>
      </c>
      <c r="BD12" s="126">
        <f t="shared" si="7"/>
        <v>347</v>
      </c>
      <c r="BE12" s="126">
        <v>4</v>
      </c>
      <c r="BF12" s="126">
        <f t="shared" si="8"/>
        <v>9</v>
      </c>
      <c r="BG12" s="141">
        <f t="shared" si="9"/>
        <v>355</v>
      </c>
      <c r="BH12" s="407">
        <v>2</v>
      </c>
      <c r="BI12" s="67"/>
      <c r="BK12" s="87"/>
    </row>
    <row r="13" spans="1:63" ht="20.100000000000001" customHeight="1" x14ac:dyDescent="0.15">
      <c r="A13" s="23">
        <v>3</v>
      </c>
      <c r="B13" s="30" t="s">
        <v>166</v>
      </c>
      <c r="C13" s="124">
        <v>2</v>
      </c>
      <c r="D13" s="124">
        <v>0</v>
      </c>
      <c r="E13" s="124">
        <v>1</v>
      </c>
      <c r="F13" s="124">
        <v>0</v>
      </c>
      <c r="G13" s="124">
        <f t="shared" si="10"/>
        <v>3</v>
      </c>
      <c r="H13" s="124">
        <v>0</v>
      </c>
      <c r="I13" s="124">
        <v>0</v>
      </c>
      <c r="J13" s="124">
        <v>0</v>
      </c>
      <c r="K13" s="124">
        <v>0</v>
      </c>
      <c r="L13" s="124">
        <v>0</v>
      </c>
      <c r="M13" s="124">
        <v>0</v>
      </c>
      <c r="N13" s="124">
        <v>0</v>
      </c>
      <c r="O13" s="124">
        <f t="shared" si="0"/>
        <v>0</v>
      </c>
      <c r="P13" s="124">
        <v>0</v>
      </c>
      <c r="Q13" s="126">
        <v>152</v>
      </c>
      <c r="R13" s="126">
        <v>0</v>
      </c>
      <c r="S13" s="126">
        <v>36</v>
      </c>
      <c r="T13" s="407">
        <v>3</v>
      </c>
      <c r="U13" s="23">
        <v>3</v>
      </c>
      <c r="V13" s="30" t="s">
        <v>166</v>
      </c>
      <c r="W13" s="126">
        <f t="shared" si="1"/>
        <v>188</v>
      </c>
      <c r="X13" s="126">
        <v>1</v>
      </c>
      <c r="Y13" s="126">
        <v>129</v>
      </c>
      <c r="Z13" s="126">
        <v>0</v>
      </c>
      <c r="AA13" s="126">
        <v>31</v>
      </c>
      <c r="AB13" s="126">
        <f t="shared" si="2"/>
        <v>161</v>
      </c>
      <c r="AC13" s="126">
        <v>0</v>
      </c>
      <c r="AD13" s="126">
        <v>93</v>
      </c>
      <c r="AE13" s="126">
        <v>0</v>
      </c>
      <c r="AF13" s="126">
        <v>29</v>
      </c>
      <c r="AG13" s="126">
        <f t="shared" si="3"/>
        <v>122</v>
      </c>
      <c r="AH13" s="126">
        <v>0</v>
      </c>
      <c r="AI13" s="126">
        <v>0</v>
      </c>
      <c r="AJ13" s="126">
        <v>0</v>
      </c>
      <c r="AK13" s="126">
        <v>0</v>
      </c>
      <c r="AL13" s="126">
        <f t="shared" si="11"/>
        <v>0</v>
      </c>
      <c r="AM13" s="407">
        <v>3</v>
      </c>
      <c r="AN13" s="23">
        <v>3</v>
      </c>
      <c r="AO13" s="30" t="s">
        <v>166</v>
      </c>
      <c r="AP13" s="126">
        <v>0</v>
      </c>
      <c r="AQ13" s="126">
        <v>1</v>
      </c>
      <c r="AR13" s="126">
        <v>0</v>
      </c>
      <c r="AS13" s="126">
        <v>0</v>
      </c>
      <c r="AT13" s="126">
        <f t="shared" si="4"/>
        <v>1</v>
      </c>
      <c r="AU13" s="126">
        <v>0</v>
      </c>
      <c r="AV13" s="126">
        <v>4</v>
      </c>
      <c r="AW13" s="126">
        <v>0</v>
      </c>
      <c r="AX13" s="126">
        <v>0</v>
      </c>
      <c r="AY13" s="126">
        <f t="shared" si="5"/>
        <v>4</v>
      </c>
      <c r="AZ13" s="126">
        <f t="shared" si="6"/>
        <v>476</v>
      </c>
      <c r="BA13" s="126">
        <v>0</v>
      </c>
      <c r="BB13" s="126">
        <v>0</v>
      </c>
      <c r="BC13" s="126">
        <v>0</v>
      </c>
      <c r="BD13" s="126">
        <f t="shared" si="7"/>
        <v>476</v>
      </c>
      <c r="BE13" s="126">
        <v>2</v>
      </c>
      <c r="BF13" s="126">
        <f t="shared" si="8"/>
        <v>5</v>
      </c>
      <c r="BG13" s="141">
        <f t="shared" si="9"/>
        <v>481</v>
      </c>
      <c r="BH13" s="407">
        <v>3</v>
      </c>
      <c r="BI13" s="67"/>
      <c r="BK13" s="87"/>
    </row>
    <row r="14" spans="1:63" ht="20.100000000000001" customHeight="1" x14ac:dyDescent="0.15">
      <c r="A14" s="23">
        <v>4</v>
      </c>
      <c r="B14" s="30" t="s">
        <v>167</v>
      </c>
      <c r="C14" s="124">
        <v>2</v>
      </c>
      <c r="D14" s="124">
        <v>0</v>
      </c>
      <c r="E14" s="124">
        <v>1</v>
      </c>
      <c r="F14" s="124">
        <v>0</v>
      </c>
      <c r="G14" s="124">
        <f t="shared" si="10"/>
        <v>3</v>
      </c>
      <c r="H14" s="124">
        <v>0</v>
      </c>
      <c r="I14" s="124">
        <v>0</v>
      </c>
      <c r="J14" s="124">
        <v>0</v>
      </c>
      <c r="K14" s="124">
        <v>0</v>
      </c>
      <c r="L14" s="124">
        <v>0</v>
      </c>
      <c r="M14" s="124">
        <v>0</v>
      </c>
      <c r="N14" s="124">
        <v>0</v>
      </c>
      <c r="O14" s="124">
        <f t="shared" si="0"/>
        <v>0</v>
      </c>
      <c r="P14" s="124">
        <v>0</v>
      </c>
      <c r="Q14" s="126">
        <v>128</v>
      </c>
      <c r="R14" s="126">
        <v>3</v>
      </c>
      <c r="S14" s="126">
        <v>42</v>
      </c>
      <c r="T14" s="407">
        <v>4</v>
      </c>
      <c r="U14" s="23">
        <v>4</v>
      </c>
      <c r="V14" s="30" t="s">
        <v>167</v>
      </c>
      <c r="W14" s="126">
        <f t="shared" si="1"/>
        <v>173</v>
      </c>
      <c r="X14" s="126">
        <v>0</v>
      </c>
      <c r="Y14" s="126">
        <v>123</v>
      </c>
      <c r="Z14" s="126">
        <v>0</v>
      </c>
      <c r="AA14" s="126">
        <v>29</v>
      </c>
      <c r="AB14" s="126">
        <f t="shared" si="2"/>
        <v>152</v>
      </c>
      <c r="AC14" s="126">
        <v>0</v>
      </c>
      <c r="AD14" s="126">
        <v>64</v>
      </c>
      <c r="AE14" s="126">
        <v>1</v>
      </c>
      <c r="AF14" s="126">
        <v>19</v>
      </c>
      <c r="AG14" s="126">
        <f t="shared" si="3"/>
        <v>84</v>
      </c>
      <c r="AH14" s="126">
        <v>0</v>
      </c>
      <c r="AI14" s="126">
        <v>0</v>
      </c>
      <c r="AJ14" s="126">
        <v>0</v>
      </c>
      <c r="AK14" s="126">
        <v>0</v>
      </c>
      <c r="AL14" s="126">
        <f t="shared" si="11"/>
        <v>0</v>
      </c>
      <c r="AM14" s="407">
        <v>4</v>
      </c>
      <c r="AN14" s="23">
        <v>4</v>
      </c>
      <c r="AO14" s="30" t="s">
        <v>167</v>
      </c>
      <c r="AP14" s="126">
        <v>0</v>
      </c>
      <c r="AQ14" s="126">
        <v>2</v>
      </c>
      <c r="AR14" s="126">
        <v>0</v>
      </c>
      <c r="AS14" s="126">
        <v>0</v>
      </c>
      <c r="AT14" s="126">
        <f t="shared" si="4"/>
        <v>2</v>
      </c>
      <c r="AU14" s="126">
        <v>0</v>
      </c>
      <c r="AV14" s="126">
        <v>6</v>
      </c>
      <c r="AW14" s="126">
        <v>0</v>
      </c>
      <c r="AX14" s="126">
        <v>0</v>
      </c>
      <c r="AY14" s="126">
        <f t="shared" si="5"/>
        <v>6</v>
      </c>
      <c r="AZ14" s="126">
        <f t="shared" si="6"/>
        <v>417</v>
      </c>
      <c r="BA14" s="126">
        <v>0</v>
      </c>
      <c r="BB14" s="126">
        <v>2</v>
      </c>
      <c r="BC14" s="126">
        <v>3</v>
      </c>
      <c r="BD14" s="126">
        <f t="shared" si="7"/>
        <v>422</v>
      </c>
      <c r="BE14" s="126">
        <v>5</v>
      </c>
      <c r="BF14" s="126">
        <f t="shared" si="8"/>
        <v>8</v>
      </c>
      <c r="BG14" s="141">
        <f t="shared" si="9"/>
        <v>430</v>
      </c>
      <c r="BH14" s="407">
        <v>4</v>
      </c>
      <c r="BI14" s="67"/>
      <c r="BK14" s="87"/>
    </row>
    <row r="15" spans="1:63" ht="20.100000000000001" customHeight="1" x14ac:dyDescent="0.15">
      <c r="A15" s="24">
        <v>5</v>
      </c>
      <c r="B15" s="30" t="s">
        <v>170</v>
      </c>
      <c r="C15" s="125">
        <v>1</v>
      </c>
      <c r="D15" s="125">
        <v>0</v>
      </c>
      <c r="E15" s="125">
        <v>0</v>
      </c>
      <c r="F15" s="125">
        <v>0</v>
      </c>
      <c r="G15" s="125">
        <f t="shared" si="10"/>
        <v>1</v>
      </c>
      <c r="H15" s="125">
        <v>0</v>
      </c>
      <c r="I15" s="125">
        <v>0</v>
      </c>
      <c r="J15" s="125">
        <v>0</v>
      </c>
      <c r="K15" s="125">
        <v>0</v>
      </c>
      <c r="L15" s="125">
        <v>0</v>
      </c>
      <c r="M15" s="125">
        <v>0</v>
      </c>
      <c r="N15" s="125">
        <v>0</v>
      </c>
      <c r="O15" s="125">
        <f t="shared" si="0"/>
        <v>0</v>
      </c>
      <c r="P15" s="125">
        <v>0</v>
      </c>
      <c r="Q15" s="125">
        <v>34</v>
      </c>
      <c r="R15" s="125">
        <v>0</v>
      </c>
      <c r="S15" s="125">
        <v>8</v>
      </c>
      <c r="T15" s="408">
        <v>5</v>
      </c>
      <c r="U15" s="24">
        <v>5</v>
      </c>
      <c r="V15" s="30" t="s">
        <v>170</v>
      </c>
      <c r="W15" s="125">
        <f t="shared" si="1"/>
        <v>42</v>
      </c>
      <c r="X15" s="125">
        <v>0</v>
      </c>
      <c r="Y15" s="125">
        <v>27</v>
      </c>
      <c r="Z15" s="125">
        <v>0</v>
      </c>
      <c r="AA15" s="125">
        <v>6</v>
      </c>
      <c r="AB15" s="125">
        <f t="shared" si="2"/>
        <v>33</v>
      </c>
      <c r="AC15" s="125">
        <v>0</v>
      </c>
      <c r="AD15" s="125">
        <v>16</v>
      </c>
      <c r="AE15" s="125">
        <v>0</v>
      </c>
      <c r="AF15" s="125">
        <v>11</v>
      </c>
      <c r="AG15" s="125">
        <f t="shared" si="3"/>
        <v>27</v>
      </c>
      <c r="AH15" s="125">
        <v>0</v>
      </c>
      <c r="AI15" s="125">
        <v>0</v>
      </c>
      <c r="AJ15" s="125">
        <v>0</v>
      </c>
      <c r="AK15" s="125">
        <v>0</v>
      </c>
      <c r="AL15" s="125">
        <f t="shared" si="11"/>
        <v>0</v>
      </c>
      <c r="AM15" s="408">
        <v>5</v>
      </c>
      <c r="AN15" s="24">
        <v>5</v>
      </c>
      <c r="AO15" s="30" t="s">
        <v>170</v>
      </c>
      <c r="AP15" s="125">
        <v>0</v>
      </c>
      <c r="AQ15" s="125">
        <v>0</v>
      </c>
      <c r="AR15" s="125">
        <v>0</v>
      </c>
      <c r="AS15" s="125">
        <v>0</v>
      </c>
      <c r="AT15" s="125">
        <f t="shared" si="4"/>
        <v>0</v>
      </c>
      <c r="AU15" s="125">
        <v>0</v>
      </c>
      <c r="AV15" s="125">
        <v>1</v>
      </c>
      <c r="AW15" s="125">
        <v>0</v>
      </c>
      <c r="AX15" s="125">
        <v>0</v>
      </c>
      <c r="AY15" s="125">
        <f t="shared" si="5"/>
        <v>1</v>
      </c>
      <c r="AZ15" s="125">
        <f t="shared" si="6"/>
        <v>103</v>
      </c>
      <c r="BA15" s="125">
        <v>0</v>
      </c>
      <c r="BB15" s="125">
        <v>0</v>
      </c>
      <c r="BC15" s="125">
        <v>0</v>
      </c>
      <c r="BD15" s="126">
        <f t="shared" si="7"/>
        <v>103</v>
      </c>
      <c r="BE15" s="125">
        <v>0</v>
      </c>
      <c r="BF15" s="126">
        <f t="shared" si="8"/>
        <v>1</v>
      </c>
      <c r="BG15" s="142">
        <f t="shared" si="9"/>
        <v>104</v>
      </c>
      <c r="BH15" s="408">
        <v>5</v>
      </c>
      <c r="BI15" s="67"/>
      <c r="BK15" s="87"/>
    </row>
    <row r="16" spans="1:63" ht="20.100000000000001" customHeight="1" x14ac:dyDescent="0.15">
      <c r="A16" s="23">
        <v>6</v>
      </c>
      <c r="B16" s="187" t="s">
        <v>172</v>
      </c>
      <c r="C16" s="123">
        <v>1</v>
      </c>
      <c r="D16" s="124">
        <v>0</v>
      </c>
      <c r="E16" s="124">
        <v>0</v>
      </c>
      <c r="F16" s="124">
        <v>0</v>
      </c>
      <c r="G16" s="124">
        <f t="shared" si="10"/>
        <v>1</v>
      </c>
      <c r="H16" s="124">
        <v>0</v>
      </c>
      <c r="I16" s="124">
        <v>0</v>
      </c>
      <c r="J16" s="124">
        <v>0</v>
      </c>
      <c r="K16" s="124">
        <v>0</v>
      </c>
      <c r="L16" s="124">
        <v>0</v>
      </c>
      <c r="M16" s="124">
        <v>0</v>
      </c>
      <c r="N16" s="124">
        <v>0</v>
      </c>
      <c r="O16" s="124">
        <f t="shared" si="0"/>
        <v>0</v>
      </c>
      <c r="P16" s="124">
        <v>0</v>
      </c>
      <c r="Q16" s="124">
        <v>90</v>
      </c>
      <c r="R16" s="124">
        <v>0</v>
      </c>
      <c r="S16" s="124">
        <v>22</v>
      </c>
      <c r="T16" s="407">
        <v>6</v>
      </c>
      <c r="U16" s="23">
        <v>6</v>
      </c>
      <c r="V16" s="187" t="s">
        <v>172</v>
      </c>
      <c r="W16" s="124">
        <f t="shared" si="1"/>
        <v>112</v>
      </c>
      <c r="X16" s="124">
        <v>0</v>
      </c>
      <c r="Y16" s="124">
        <v>57</v>
      </c>
      <c r="Z16" s="124">
        <v>0</v>
      </c>
      <c r="AA16" s="124">
        <v>13</v>
      </c>
      <c r="AB16" s="124">
        <f t="shared" si="2"/>
        <v>70</v>
      </c>
      <c r="AC16" s="124">
        <v>0</v>
      </c>
      <c r="AD16" s="124">
        <v>38</v>
      </c>
      <c r="AE16" s="124">
        <v>0</v>
      </c>
      <c r="AF16" s="124">
        <v>8</v>
      </c>
      <c r="AG16" s="124">
        <f t="shared" si="3"/>
        <v>46</v>
      </c>
      <c r="AH16" s="124">
        <v>0</v>
      </c>
      <c r="AI16" s="124">
        <v>0</v>
      </c>
      <c r="AJ16" s="124">
        <v>0</v>
      </c>
      <c r="AK16" s="124">
        <v>0</v>
      </c>
      <c r="AL16" s="124">
        <f t="shared" si="11"/>
        <v>0</v>
      </c>
      <c r="AM16" s="407">
        <v>6</v>
      </c>
      <c r="AN16" s="23">
        <v>6</v>
      </c>
      <c r="AO16" s="187" t="s">
        <v>172</v>
      </c>
      <c r="AP16" s="124">
        <v>0</v>
      </c>
      <c r="AQ16" s="124">
        <v>2</v>
      </c>
      <c r="AR16" s="124">
        <v>0</v>
      </c>
      <c r="AS16" s="124">
        <v>0</v>
      </c>
      <c r="AT16" s="124">
        <f t="shared" si="4"/>
        <v>2</v>
      </c>
      <c r="AU16" s="124">
        <v>0</v>
      </c>
      <c r="AV16" s="124">
        <v>5</v>
      </c>
      <c r="AW16" s="124">
        <v>0</v>
      </c>
      <c r="AX16" s="124">
        <v>0</v>
      </c>
      <c r="AY16" s="124">
        <f t="shared" si="5"/>
        <v>5</v>
      </c>
      <c r="AZ16" s="135">
        <f t="shared" si="6"/>
        <v>235</v>
      </c>
      <c r="BA16" s="124">
        <v>0</v>
      </c>
      <c r="BB16" s="124">
        <v>1</v>
      </c>
      <c r="BC16" s="124">
        <v>1</v>
      </c>
      <c r="BD16" s="178">
        <f t="shared" si="7"/>
        <v>237</v>
      </c>
      <c r="BE16" s="124">
        <v>0</v>
      </c>
      <c r="BF16" s="178">
        <f t="shared" si="8"/>
        <v>1</v>
      </c>
      <c r="BG16" s="140">
        <f t="shared" si="9"/>
        <v>238</v>
      </c>
      <c r="BH16" s="407">
        <v>6</v>
      </c>
      <c r="BI16" s="67"/>
      <c r="BK16" s="87"/>
    </row>
    <row r="17" spans="1:63" s="67" customFormat="1" ht="20.100000000000001" customHeight="1" x14ac:dyDescent="0.15">
      <c r="A17" s="23">
        <v>7</v>
      </c>
      <c r="B17" s="30" t="s">
        <v>173</v>
      </c>
      <c r="C17" s="123">
        <v>0</v>
      </c>
      <c r="D17" s="124">
        <v>0</v>
      </c>
      <c r="E17" s="124">
        <v>0</v>
      </c>
      <c r="F17" s="124">
        <v>0</v>
      </c>
      <c r="G17" s="124">
        <f t="shared" si="10"/>
        <v>0</v>
      </c>
      <c r="H17" s="124">
        <v>0</v>
      </c>
      <c r="I17" s="124">
        <v>0</v>
      </c>
      <c r="J17" s="124">
        <v>0</v>
      </c>
      <c r="K17" s="124">
        <v>0</v>
      </c>
      <c r="L17" s="124">
        <v>0</v>
      </c>
      <c r="M17" s="124">
        <v>0</v>
      </c>
      <c r="N17" s="124">
        <v>0</v>
      </c>
      <c r="O17" s="124">
        <f t="shared" si="0"/>
        <v>0</v>
      </c>
      <c r="P17" s="124">
        <v>0</v>
      </c>
      <c r="Q17" s="124">
        <v>41</v>
      </c>
      <c r="R17" s="124">
        <v>0</v>
      </c>
      <c r="S17" s="124">
        <v>18</v>
      </c>
      <c r="T17" s="407">
        <v>7</v>
      </c>
      <c r="U17" s="23">
        <v>7</v>
      </c>
      <c r="V17" s="30" t="s">
        <v>173</v>
      </c>
      <c r="W17" s="124">
        <f t="shared" si="1"/>
        <v>59</v>
      </c>
      <c r="X17" s="124">
        <v>0</v>
      </c>
      <c r="Y17" s="124">
        <v>64</v>
      </c>
      <c r="Z17" s="124">
        <v>0</v>
      </c>
      <c r="AA17" s="124">
        <v>9</v>
      </c>
      <c r="AB17" s="124">
        <f t="shared" si="2"/>
        <v>73</v>
      </c>
      <c r="AC17" s="124">
        <v>0</v>
      </c>
      <c r="AD17" s="124">
        <v>17</v>
      </c>
      <c r="AE17" s="124">
        <v>0</v>
      </c>
      <c r="AF17" s="124">
        <v>13</v>
      </c>
      <c r="AG17" s="124">
        <f t="shared" si="3"/>
        <v>30</v>
      </c>
      <c r="AH17" s="124">
        <v>0</v>
      </c>
      <c r="AI17" s="124">
        <v>0</v>
      </c>
      <c r="AJ17" s="124">
        <v>0</v>
      </c>
      <c r="AK17" s="124">
        <v>0</v>
      </c>
      <c r="AL17" s="124">
        <f t="shared" si="11"/>
        <v>0</v>
      </c>
      <c r="AM17" s="407">
        <v>7</v>
      </c>
      <c r="AN17" s="23">
        <v>7</v>
      </c>
      <c r="AO17" s="30" t="s">
        <v>173</v>
      </c>
      <c r="AP17" s="124">
        <v>0</v>
      </c>
      <c r="AQ17" s="124">
        <v>0</v>
      </c>
      <c r="AR17" s="124">
        <v>0</v>
      </c>
      <c r="AS17" s="124">
        <v>0</v>
      </c>
      <c r="AT17" s="124">
        <f t="shared" si="4"/>
        <v>0</v>
      </c>
      <c r="AU17" s="124">
        <v>0</v>
      </c>
      <c r="AV17" s="124">
        <v>1</v>
      </c>
      <c r="AW17" s="124">
        <v>0</v>
      </c>
      <c r="AX17" s="124">
        <v>0</v>
      </c>
      <c r="AY17" s="124">
        <f t="shared" si="5"/>
        <v>1</v>
      </c>
      <c r="AZ17" s="135">
        <f t="shared" si="6"/>
        <v>163</v>
      </c>
      <c r="BA17" s="124">
        <v>0</v>
      </c>
      <c r="BB17" s="124">
        <v>0</v>
      </c>
      <c r="BC17" s="124">
        <v>0</v>
      </c>
      <c r="BD17" s="126">
        <f t="shared" si="7"/>
        <v>163</v>
      </c>
      <c r="BE17" s="124">
        <v>0</v>
      </c>
      <c r="BF17" s="126">
        <f t="shared" si="8"/>
        <v>0</v>
      </c>
      <c r="BG17" s="140">
        <f t="shared" si="9"/>
        <v>163</v>
      </c>
      <c r="BH17" s="407">
        <v>7</v>
      </c>
      <c r="BK17" s="126"/>
    </row>
    <row r="18" spans="1:63" ht="20.100000000000001" customHeight="1" x14ac:dyDescent="0.15">
      <c r="A18" s="23">
        <v>8</v>
      </c>
      <c r="B18" s="30" t="s">
        <v>177</v>
      </c>
      <c r="C18" s="126">
        <v>6</v>
      </c>
      <c r="D18" s="126">
        <v>0</v>
      </c>
      <c r="E18" s="126">
        <v>0</v>
      </c>
      <c r="F18" s="126">
        <v>0</v>
      </c>
      <c r="G18" s="126">
        <f t="shared" si="10"/>
        <v>6</v>
      </c>
      <c r="H18" s="126">
        <v>0</v>
      </c>
      <c r="I18" s="126">
        <v>0</v>
      </c>
      <c r="J18" s="126">
        <v>0</v>
      </c>
      <c r="K18" s="126">
        <v>0</v>
      </c>
      <c r="L18" s="126">
        <v>0</v>
      </c>
      <c r="M18" s="126">
        <v>0</v>
      </c>
      <c r="N18" s="126">
        <v>0</v>
      </c>
      <c r="O18" s="126">
        <f t="shared" si="0"/>
        <v>0</v>
      </c>
      <c r="P18" s="126">
        <v>1</v>
      </c>
      <c r="Q18" s="126">
        <v>125</v>
      </c>
      <c r="R18" s="126">
        <v>1</v>
      </c>
      <c r="S18" s="126">
        <v>34</v>
      </c>
      <c r="T18" s="407">
        <v>8</v>
      </c>
      <c r="U18" s="23">
        <v>8</v>
      </c>
      <c r="V18" s="30" t="s">
        <v>177</v>
      </c>
      <c r="W18" s="126">
        <f t="shared" si="1"/>
        <v>161</v>
      </c>
      <c r="X18" s="126">
        <v>0</v>
      </c>
      <c r="Y18" s="126">
        <v>91</v>
      </c>
      <c r="Z18" s="126">
        <v>0</v>
      </c>
      <c r="AA18" s="126">
        <v>29</v>
      </c>
      <c r="AB18" s="126">
        <f t="shared" si="2"/>
        <v>120</v>
      </c>
      <c r="AC18" s="126">
        <v>0</v>
      </c>
      <c r="AD18" s="126">
        <v>72</v>
      </c>
      <c r="AE18" s="126">
        <v>0</v>
      </c>
      <c r="AF18" s="126">
        <v>16</v>
      </c>
      <c r="AG18" s="126">
        <f t="shared" si="3"/>
        <v>88</v>
      </c>
      <c r="AH18" s="126">
        <v>0</v>
      </c>
      <c r="AI18" s="126">
        <v>0</v>
      </c>
      <c r="AJ18" s="126">
        <v>0</v>
      </c>
      <c r="AK18" s="126">
        <v>0</v>
      </c>
      <c r="AL18" s="126">
        <f t="shared" si="11"/>
        <v>0</v>
      </c>
      <c r="AM18" s="407">
        <v>8</v>
      </c>
      <c r="AN18" s="23">
        <v>8</v>
      </c>
      <c r="AO18" s="30" t="s">
        <v>177</v>
      </c>
      <c r="AP18" s="126">
        <v>0</v>
      </c>
      <c r="AQ18" s="126">
        <v>0</v>
      </c>
      <c r="AR18" s="126">
        <v>0</v>
      </c>
      <c r="AS18" s="126">
        <v>0</v>
      </c>
      <c r="AT18" s="126">
        <f t="shared" si="4"/>
        <v>0</v>
      </c>
      <c r="AU18" s="126">
        <v>0</v>
      </c>
      <c r="AV18" s="126">
        <v>4</v>
      </c>
      <c r="AW18" s="126">
        <v>0</v>
      </c>
      <c r="AX18" s="126">
        <v>0</v>
      </c>
      <c r="AY18" s="126">
        <f t="shared" si="5"/>
        <v>4</v>
      </c>
      <c r="AZ18" s="135">
        <f t="shared" si="6"/>
        <v>373</v>
      </c>
      <c r="BA18" s="126">
        <v>0</v>
      </c>
      <c r="BB18" s="126">
        <v>0</v>
      </c>
      <c r="BC18" s="126">
        <v>1</v>
      </c>
      <c r="BD18" s="126">
        <f t="shared" si="7"/>
        <v>374</v>
      </c>
      <c r="BE18" s="126">
        <v>3</v>
      </c>
      <c r="BF18" s="126">
        <f t="shared" si="8"/>
        <v>9</v>
      </c>
      <c r="BG18" s="141">
        <f t="shared" si="9"/>
        <v>383</v>
      </c>
      <c r="BH18" s="407">
        <v>8</v>
      </c>
      <c r="BI18" s="67"/>
      <c r="BK18" s="87"/>
    </row>
    <row r="19" spans="1:63" ht="20.100000000000001" customHeight="1" x14ac:dyDescent="0.15">
      <c r="A19" s="23">
        <v>9</v>
      </c>
      <c r="B19" s="30" t="s">
        <v>179</v>
      </c>
      <c r="C19" s="126">
        <v>0</v>
      </c>
      <c r="D19" s="126">
        <v>0</v>
      </c>
      <c r="E19" s="126">
        <v>0</v>
      </c>
      <c r="F19" s="126">
        <v>0</v>
      </c>
      <c r="G19" s="126">
        <f t="shared" si="10"/>
        <v>0</v>
      </c>
      <c r="H19" s="126">
        <v>0</v>
      </c>
      <c r="I19" s="126">
        <v>0</v>
      </c>
      <c r="J19" s="126">
        <v>0</v>
      </c>
      <c r="K19" s="126">
        <v>0</v>
      </c>
      <c r="L19" s="126">
        <v>0</v>
      </c>
      <c r="M19" s="126">
        <v>0</v>
      </c>
      <c r="N19" s="126">
        <v>0</v>
      </c>
      <c r="O19" s="126">
        <f t="shared" si="0"/>
        <v>0</v>
      </c>
      <c r="P19" s="126">
        <v>0</v>
      </c>
      <c r="Q19" s="126">
        <v>54</v>
      </c>
      <c r="R19" s="126">
        <v>0</v>
      </c>
      <c r="S19" s="126">
        <v>12</v>
      </c>
      <c r="T19" s="407">
        <v>9</v>
      </c>
      <c r="U19" s="23">
        <v>9</v>
      </c>
      <c r="V19" s="30" t="s">
        <v>179</v>
      </c>
      <c r="W19" s="126">
        <f t="shared" si="1"/>
        <v>66</v>
      </c>
      <c r="X19" s="126">
        <v>0</v>
      </c>
      <c r="Y19" s="126">
        <v>45</v>
      </c>
      <c r="Z19" s="126">
        <v>1</v>
      </c>
      <c r="AA19" s="126">
        <v>0</v>
      </c>
      <c r="AB19" s="126">
        <f t="shared" si="2"/>
        <v>46</v>
      </c>
      <c r="AC19" s="126">
        <v>1</v>
      </c>
      <c r="AD19" s="126">
        <v>37</v>
      </c>
      <c r="AE19" s="126">
        <v>0</v>
      </c>
      <c r="AF19" s="126">
        <v>9</v>
      </c>
      <c r="AG19" s="126">
        <f t="shared" si="3"/>
        <v>47</v>
      </c>
      <c r="AH19" s="126">
        <v>0</v>
      </c>
      <c r="AI19" s="126">
        <v>0</v>
      </c>
      <c r="AJ19" s="126">
        <v>0</v>
      </c>
      <c r="AK19" s="126">
        <v>0</v>
      </c>
      <c r="AL19" s="126">
        <f t="shared" si="11"/>
        <v>0</v>
      </c>
      <c r="AM19" s="407">
        <v>9</v>
      </c>
      <c r="AN19" s="23">
        <v>9</v>
      </c>
      <c r="AO19" s="30" t="s">
        <v>179</v>
      </c>
      <c r="AP19" s="126">
        <v>0</v>
      </c>
      <c r="AQ19" s="126">
        <v>0</v>
      </c>
      <c r="AR19" s="126">
        <v>0</v>
      </c>
      <c r="AS19" s="126">
        <v>0</v>
      </c>
      <c r="AT19" s="126">
        <f t="shared" si="4"/>
        <v>0</v>
      </c>
      <c r="AU19" s="126">
        <v>0</v>
      </c>
      <c r="AV19" s="126">
        <v>4</v>
      </c>
      <c r="AW19" s="126">
        <v>0</v>
      </c>
      <c r="AX19" s="126">
        <v>0</v>
      </c>
      <c r="AY19" s="126">
        <f t="shared" si="5"/>
        <v>4</v>
      </c>
      <c r="AZ19" s="135">
        <f t="shared" si="6"/>
        <v>163</v>
      </c>
      <c r="BA19" s="126">
        <v>0</v>
      </c>
      <c r="BB19" s="126">
        <v>1</v>
      </c>
      <c r="BC19" s="126">
        <v>0</v>
      </c>
      <c r="BD19" s="126">
        <f t="shared" si="7"/>
        <v>164</v>
      </c>
      <c r="BE19" s="126">
        <v>0</v>
      </c>
      <c r="BF19" s="126">
        <f t="shared" si="8"/>
        <v>0</v>
      </c>
      <c r="BG19" s="141">
        <f t="shared" si="9"/>
        <v>164</v>
      </c>
      <c r="BH19" s="407">
        <v>9</v>
      </c>
      <c r="BI19" s="67"/>
      <c r="BK19" s="87"/>
    </row>
    <row r="20" spans="1:63" ht="20.100000000000001" customHeight="1" x14ac:dyDescent="0.15">
      <c r="A20" s="24">
        <v>10</v>
      </c>
      <c r="B20" s="33" t="s">
        <v>180</v>
      </c>
      <c r="C20" s="125">
        <v>6</v>
      </c>
      <c r="D20" s="125">
        <v>1</v>
      </c>
      <c r="E20" s="125">
        <v>2</v>
      </c>
      <c r="F20" s="125">
        <v>0</v>
      </c>
      <c r="G20" s="125">
        <f t="shared" si="10"/>
        <v>9</v>
      </c>
      <c r="H20" s="125">
        <v>0</v>
      </c>
      <c r="I20" s="125">
        <v>0</v>
      </c>
      <c r="J20" s="125">
        <v>0</v>
      </c>
      <c r="K20" s="125">
        <v>0</v>
      </c>
      <c r="L20" s="125">
        <v>0</v>
      </c>
      <c r="M20" s="125">
        <v>0</v>
      </c>
      <c r="N20" s="125">
        <v>0</v>
      </c>
      <c r="O20" s="125">
        <f t="shared" si="0"/>
        <v>0</v>
      </c>
      <c r="P20" s="125">
        <v>0</v>
      </c>
      <c r="Q20" s="125">
        <v>134</v>
      </c>
      <c r="R20" s="125">
        <v>0</v>
      </c>
      <c r="S20" s="125">
        <v>22</v>
      </c>
      <c r="T20" s="408">
        <v>10</v>
      </c>
      <c r="U20" s="24">
        <v>10</v>
      </c>
      <c r="V20" s="33" t="s">
        <v>180</v>
      </c>
      <c r="W20" s="125">
        <f t="shared" si="1"/>
        <v>156</v>
      </c>
      <c r="X20" s="125">
        <v>0</v>
      </c>
      <c r="Y20" s="125">
        <v>112</v>
      </c>
      <c r="Z20" s="125">
        <v>0</v>
      </c>
      <c r="AA20" s="125">
        <v>20</v>
      </c>
      <c r="AB20" s="125">
        <f t="shared" si="2"/>
        <v>132</v>
      </c>
      <c r="AC20" s="125">
        <v>0</v>
      </c>
      <c r="AD20" s="125">
        <v>89</v>
      </c>
      <c r="AE20" s="125">
        <v>0</v>
      </c>
      <c r="AF20" s="125">
        <v>25</v>
      </c>
      <c r="AG20" s="125">
        <f t="shared" si="3"/>
        <v>114</v>
      </c>
      <c r="AH20" s="125">
        <v>0</v>
      </c>
      <c r="AI20" s="125">
        <v>0</v>
      </c>
      <c r="AJ20" s="125">
        <v>0</v>
      </c>
      <c r="AK20" s="125">
        <v>0</v>
      </c>
      <c r="AL20" s="125">
        <f t="shared" si="11"/>
        <v>0</v>
      </c>
      <c r="AM20" s="408">
        <v>10</v>
      </c>
      <c r="AN20" s="24">
        <v>10</v>
      </c>
      <c r="AO20" s="33" t="s">
        <v>180</v>
      </c>
      <c r="AP20" s="125">
        <v>0</v>
      </c>
      <c r="AQ20" s="125">
        <v>1</v>
      </c>
      <c r="AR20" s="125">
        <v>0</v>
      </c>
      <c r="AS20" s="125">
        <v>0</v>
      </c>
      <c r="AT20" s="125">
        <f t="shared" si="4"/>
        <v>1</v>
      </c>
      <c r="AU20" s="125">
        <v>0</v>
      </c>
      <c r="AV20" s="125">
        <v>5</v>
      </c>
      <c r="AW20" s="125">
        <v>0</v>
      </c>
      <c r="AX20" s="125">
        <v>0</v>
      </c>
      <c r="AY20" s="125">
        <f t="shared" si="5"/>
        <v>5</v>
      </c>
      <c r="AZ20" s="192">
        <f t="shared" si="6"/>
        <v>408</v>
      </c>
      <c r="BA20" s="125">
        <v>0</v>
      </c>
      <c r="BB20" s="125">
        <v>1</v>
      </c>
      <c r="BC20" s="125">
        <v>2</v>
      </c>
      <c r="BD20" s="125">
        <f t="shared" si="7"/>
        <v>411</v>
      </c>
      <c r="BE20" s="125">
        <v>4</v>
      </c>
      <c r="BF20" s="125">
        <f t="shared" si="8"/>
        <v>13</v>
      </c>
      <c r="BG20" s="142">
        <f t="shared" si="9"/>
        <v>424</v>
      </c>
      <c r="BH20" s="408">
        <v>10</v>
      </c>
      <c r="BI20" s="67"/>
      <c r="BK20" s="87"/>
    </row>
    <row r="21" spans="1:63" ht="20.100000000000001" customHeight="1" x14ac:dyDescent="0.15">
      <c r="A21" s="23">
        <v>11</v>
      </c>
      <c r="B21" s="30" t="s">
        <v>181</v>
      </c>
      <c r="C21" s="126">
        <v>3</v>
      </c>
      <c r="D21" s="126">
        <v>0</v>
      </c>
      <c r="E21" s="126">
        <v>1</v>
      </c>
      <c r="F21" s="126">
        <v>0</v>
      </c>
      <c r="G21" s="126">
        <f t="shared" si="10"/>
        <v>4</v>
      </c>
      <c r="H21" s="126">
        <v>0</v>
      </c>
      <c r="I21" s="126">
        <v>0</v>
      </c>
      <c r="J21" s="126">
        <v>0</v>
      </c>
      <c r="K21" s="126">
        <v>0</v>
      </c>
      <c r="L21" s="126">
        <v>0</v>
      </c>
      <c r="M21" s="126">
        <v>0</v>
      </c>
      <c r="N21" s="126">
        <v>0</v>
      </c>
      <c r="O21" s="126">
        <f t="shared" si="0"/>
        <v>0</v>
      </c>
      <c r="P21" s="126">
        <v>0</v>
      </c>
      <c r="Q21" s="126">
        <v>52</v>
      </c>
      <c r="R21" s="126">
        <v>0</v>
      </c>
      <c r="S21" s="126">
        <v>25</v>
      </c>
      <c r="T21" s="407">
        <v>11</v>
      </c>
      <c r="U21" s="23">
        <v>11</v>
      </c>
      <c r="V21" s="30" t="s">
        <v>181</v>
      </c>
      <c r="W21" s="124">
        <f t="shared" si="1"/>
        <v>77</v>
      </c>
      <c r="X21" s="126">
        <v>0</v>
      </c>
      <c r="Y21" s="126">
        <v>36</v>
      </c>
      <c r="Z21" s="126">
        <v>0</v>
      </c>
      <c r="AA21" s="126">
        <v>18</v>
      </c>
      <c r="AB21" s="124">
        <f t="shared" si="2"/>
        <v>54</v>
      </c>
      <c r="AC21" s="126">
        <v>0</v>
      </c>
      <c r="AD21" s="126">
        <v>15</v>
      </c>
      <c r="AE21" s="126">
        <v>0</v>
      </c>
      <c r="AF21" s="126">
        <v>15</v>
      </c>
      <c r="AG21" s="124">
        <f t="shared" si="3"/>
        <v>30</v>
      </c>
      <c r="AH21" s="126">
        <v>0</v>
      </c>
      <c r="AI21" s="126">
        <v>0</v>
      </c>
      <c r="AJ21" s="126">
        <v>0</v>
      </c>
      <c r="AK21" s="126">
        <v>0</v>
      </c>
      <c r="AL21" s="124">
        <f t="shared" si="11"/>
        <v>0</v>
      </c>
      <c r="AM21" s="407">
        <v>11</v>
      </c>
      <c r="AN21" s="23">
        <v>11</v>
      </c>
      <c r="AO21" s="30" t="s">
        <v>181</v>
      </c>
      <c r="AP21" s="126">
        <v>0</v>
      </c>
      <c r="AQ21" s="126">
        <v>0</v>
      </c>
      <c r="AR21" s="126">
        <v>0</v>
      </c>
      <c r="AS21" s="126">
        <v>0</v>
      </c>
      <c r="AT21" s="124">
        <f t="shared" si="4"/>
        <v>0</v>
      </c>
      <c r="AU21" s="126">
        <v>0</v>
      </c>
      <c r="AV21" s="126">
        <v>1</v>
      </c>
      <c r="AW21" s="126">
        <v>0</v>
      </c>
      <c r="AX21" s="126">
        <v>0</v>
      </c>
      <c r="AY21" s="124">
        <f t="shared" si="5"/>
        <v>1</v>
      </c>
      <c r="AZ21" s="135">
        <f t="shared" si="6"/>
        <v>162</v>
      </c>
      <c r="BA21" s="126">
        <v>0</v>
      </c>
      <c r="BB21" s="126">
        <v>13</v>
      </c>
      <c r="BC21" s="126">
        <v>15</v>
      </c>
      <c r="BD21" s="126">
        <f t="shared" si="7"/>
        <v>190</v>
      </c>
      <c r="BE21" s="126">
        <v>2</v>
      </c>
      <c r="BF21" s="126">
        <f t="shared" si="8"/>
        <v>6</v>
      </c>
      <c r="BG21" s="141">
        <f t="shared" si="9"/>
        <v>196</v>
      </c>
      <c r="BH21" s="407">
        <v>11</v>
      </c>
      <c r="BI21" s="67"/>
      <c r="BK21" s="87"/>
    </row>
    <row r="22" spans="1:63" ht="20.100000000000001" customHeight="1" x14ac:dyDescent="0.15">
      <c r="A22" s="23">
        <v>12</v>
      </c>
      <c r="B22" s="30" t="s">
        <v>315</v>
      </c>
      <c r="C22" s="126">
        <v>1</v>
      </c>
      <c r="D22" s="126">
        <v>0</v>
      </c>
      <c r="E22" s="126">
        <v>0</v>
      </c>
      <c r="F22" s="126">
        <v>0</v>
      </c>
      <c r="G22" s="126">
        <f t="shared" si="10"/>
        <v>1</v>
      </c>
      <c r="H22" s="126">
        <v>0</v>
      </c>
      <c r="I22" s="126">
        <v>0</v>
      </c>
      <c r="J22" s="126">
        <v>0</v>
      </c>
      <c r="K22" s="126">
        <v>0</v>
      </c>
      <c r="L22" s="126">
        <v>0</v>
      </c>
      <c r="M22" s="126">
        <v>0</v>
      </c>
      <c r="N22" s="126">
        <v>0</v>
      </c>
      <c r="O22" s="126">
        <f t="shared" si="0"/>
        <v>0</v>
      </c>
      <c r="P22" s="126">
        <v>0</v>
      </c>
      <c r="Q22" s="126">
        <v>49</v>
      </c>
      <c r="R22" s="126">
        <v>0</v>
      </c>
      <c r="S22" s="126">
        <v>9</v>
      </c>
      <c r="T22" s="407">
        <v>12</v>
      </c>
      <c r="U22" s="23">
        <v>12</v>
      </c>
      <c r="V22" s="30" t="s">
        <v>315</v>
      </c>
      <c r="W22" s="124">
        <f t="shared" si="1"/>
        <v>58</v>
      </c>
      <c r="X22" s="126">
        <v>0</v>
      </c>
      <c r="Y22" s="126">
        <v>34</v>
      </c>
      <c r="Z22" s="126">
        <v>0</v>
      </c>
      <c r="AA22" s="126">
        <v>8</v>
      </c>
      <c r="AB22" s="124">
        <f t="shared" si="2"/>
        <v>42</v>
      </c>
      <c r="AC22" s="126">
        <v>0</v>
      </c>
      <c r="AD22" s="126">
        <v>17</v>
      </c>
      <c r="AE22" s="126">
        <v>0</v>
      </c>
      <c r="AF22" s="126">
        <v>3</v>
      </c>
      <c r="AG22" s="124">
        <f t="shared" si="3"/>
        <v>20</v>
      </c>
      <c r="AH22" s="126">
        <v>0</v>
      </c>
      <c r="AI22" s="126">
        <v>0</v>
      </c>
      <c r="AJ22" s="126">
        <v>0</v>
      </c>
      <c r="AK22" s="126">
        <v>0</v>
      </c>
      <c r="AL22" s="124">
        <f t="shared" si="11"/>
        <v>0</v>
      </c>
      <c r="AM22" s="407">
        <v>12</v>
      </c>
      <c r="AN22" s="23">
        <v>12</v>
      </c>
      <c r="AO22" s="30" t="s">
        <v>315</v>
      </c>
      <c r="AP22" s="126">
        <v>0</v>
      </c>
      <c r="AQ22" s="126">
        <v>1</v>
      </c>
      <c r="AR22" s="126">
        <v>0</v>
      </c>
      <c r="AS22" s="126">
        <v>0</v>
      </c>
      <c r="AT22" s="124">
        <f t="shared" si="4"/>
        <v>1</v>
      </c>
      <c r="AU22" s="126">
        <v>0</v>
      </c>
      <c r="AV22" s="126">
        <v>2</v>
      </c>
      <c r="AW22" s="126">
        <v>0</v>
      </c>
      <c r="AX22" s="126">
        <v>0</v>
      </c>
      <c r="AY22" s="124">
        <f t="shared" si="5"/>
        <v>2</v>
      </c>
      <c r="AZ22" s="135">
        <f t="shared" si="6"/>
        <v>123</v>
      </c>
      <c r="BA22" s="126">
        <v>0</v>
      </c>
      <c r="BB22" s="126">
        <v>1</v>
      </c>
      <c r="BC22" s="126">
        <v>0</v>
      </c>
      <c r="BD22" s="126">
        <f t="shared" si="7"/>
        <v>124</v>
      </c>
      <c r="BE22" s="126">
        <v>1</v>
      </c>
      <c r="BF22" s="126">
        <f t="shared" si="8"/>
        <v>2</v>
      </c>
      <c r="BG22" s="141">
        <f t="shared" si="9"/>
        <v>126</v>
      </c>
      <c r="BH22" s="407">
        <v>12</v>
      </c>
      <c r="BI22" s="67"/>
      <c r="BK22" s="87"/>
    </row>
    <row r="23" spans="1:63" ht="20.100000000000001" customHeight="1" x14ac:dyDescent="0.15">
      <c r="A23" s="23">
        <v>13</v>
      </c>
      <c r="B23" s="30" t="s">
        <v>317</v>
      </c>
      <c r="C23" s="126">
        <v>8</v>
      </c>
      <c r="D23" s="126">
        <v>0</v>
      </c>
      <c r="E23" s="126">
        <v>0</v>
      </c>
      <c r="F23" s="126">
        <v>0</v>
      </c>
      <c r="G23" s="126">
        <f t="shared" si="10"/>
        <v>8</v>
      </c>
      <c r="H23" s="126">
        <v>0</v>
      </c>
      <c r="I23" s="126">
        <v>0</v>
      </c>
      <c r="J23" s="126">
        <v>0</v>
      </c>
      <c r="K23" s="126">
        <v>0</v>
      </c>
      <c r="L23" s="126">
        <v>0</v>
      </c>
      <c r="M23" s="126">
        <v>0</v>
      </c>
      <c r="N23" s="126">
        <v>0</v>
      </c>
      <c r="O23" s="126">
        <f t="shared" si="0"/>
        <v>0</v>
      </c>
      <c r="P23" s="126">
        <v>0</v>
      </c>
      <c r="Q23" s="126">
        <v>59</v>
      </c>
      <c r="R23" s="126">
        <v>0</v>
      </c>
      <c r="S23" s="126">
        <v>13</v>
      </c>
      <c r="T23" s="407">
        <v>13</v>
      </c>
      <c r="U23" s="23">
        <v>13</v>
      </c>
      <c r="V23" s="30" t="s">
        <v>317</v>
      </c>
      <c r="W23" s="126">
        <f t="shared" si="1"/>
        <v>72</v>
      </c>
      <c r="X23" s="126">
        <v>0</v>
      </c>
      <c r="Y23" s="126">
        <v>37</v>
      </c>
      <c r="Z23" s="126">
        <v>0</v>
      </c>
      <c r="AA23" s="126">
        <v>7</v>
      </c>
      <c r="AB23" s="126">
        <f t="shared" si="2"/>
        <v>44</v>
      </c>
      <c r="AC23" s="126">
        <v>0</v>
      </c>
      <c r="AD23" s="126">
        <v>33</v>
      </c>
      <c r="AE23" s="126">
        <v>0</v>
      </c>
      <c r="AF23" s="126">
        <v>10</v>
      </c>
      <c r="AG23" s="126">
        <f t="shared" si="3"/>
        <v>43</v>
      </c>
      <c r="AH23" s="126">
        <v>0</v>
      </c>
      <c r="AI23" s="126">
        <v>0</v>
      </c>
      <c r="AJ23" s="126">
        <v>0</v>
      </c>
      <c r="AK23" s="126">
        <v>0</v>
      </c>
      <c r="AL23" s="126">
        <f t="shared" si="11"/>
        <v>0</v>
      </c>
      <c r="AM23" s="407">
        <v>13</v>
      </c>
      <c r="AN23" s="23">
        <v>13</v>
      </c>
      <c r="AO23" s="30" t="s">
        <v>317</v>
      </c>
      <c r="AP23" s="126">
        <v>0</v>
      </c>
      <c r="AQ23" s="126">
        <v>1</v>
      </c>
      <c r="AR23" s="126">
        <v>0</v>
      </c>
      <c r="AS23" s="126">
        <v>0</v>
      </c>
      <c r="AT23" s="126">
        <f t="shared" si="4"/>
        <v>1</v>
      </c>
      <c r="AU23" s="126">
        <v>0</v>
      </c>
      <c r="AV23" s="126">
        <v>0</v>
      </c>
      <c r="AW23" s="126">
        <v>0</v>
      </c>
      <c r="AX23" s="126">
        <v>0</v>
      </c>
      <c r="AY23" s="126">
        <f t="shared" si="5"/>
        <v>0</v>
      </c>
      <c r="AZ23" s="135">
        <f t="shared" si="6"/>
        <v>160</v>
      </c>
      <c r="BA23" s="126">
        <v>0</v>
      </c>
      <c r="BB23" s="126">
        <v>3</v>
      </c>
      <c r="BC23" s="126">
        <v>1</v>
      </c>
      <c r="BD23" s="126">
        <f t="shared" si="7"/>
        <v>164</v>
      </c>
      <c r="BE23" s="126">
        <v>0</v>
      </c>
      <c r="BF23" s="126">
        <f t="shared" si="8"/>
        <v>8</v>
      </c>
      <c r="BG23" s="141">
        <f t="shared" si="9"/>
        <v>172</v>
      </c>
      <c r="BH23" s="407">
        <v>13</v>
      </c>
      <c r="BI23" s="67"/>
      <c r="BK23" s="87"/>
    </row>
    <row r="24" spans="1:63" ht="20.100000000000001" customHeight="1" x14ac:dyDescent="0.15">
      <c r="A24" s="23">
        <v>14</v>
      </c>
      <c r="B24" s="30" t="s">
        <v>182</v>
      </c>
      <c r="C24" s="126">
        <v>0</v>
      </c>
      <c r="D24" s="126">
        <v>0</v>
      </c>
      <c r="E24" s="126">
        <v>0</v>
      </c>
      <c r="F24" s="126">
        <v>0</v>
      </c>
      <c r="G24" s="126">
        <f t="shared" si="10"/>
        <v>0</v>
      </c>
      <c r="H24" s="126">
        <v>0</v>
      </c>
      <c r="I24" s="126">
        <v>0</v>
      </c>
      <c r="J24" s="126">
        <v>0</v>
      </c>
      <c r="K24" s="126">
        <v>0</v>
      </c>
      <c r="L24" s="126">
        <v>0</v>
      </c>
      <c r="M24" s="126">
        <v>0</v>
      </c>
      <c r="N24" s="126">
        <v>0</v>
      </c>
      <c r="O24" s="126">
        <f t="shared" si="0"/>
        <v>0</v>
      </c>
      <c r="P24" s="126">
        <v>0</v>
      </c>
      <c r="Q24" s="126">
        <v>18</v>
      </c>
      <c r="R24" s="126">
        <v>0</v>
      </c>
      <c r="S24" s="126">
        <v>2</v>
      </c>
      <c r="T24" s="407">
        <v>14</v>
      </c>
      <c r="U24" s="23">
        <v>14</v>
      </c>
      <c r="V24" s="30" t="s">
        <v>182</v>
      </c>
      <c r="W24" s="126">
        <f t="shared" si="1"/>
        <v>20</v>
      </c>
      <c r="X24" s="126">
        <v>0</v>
      </c>
      <c r="Y24" s="126">
        <v>11</v>
      </c>
      <c r="Z24" s="126">
        <v>0</v>
      </c>
      <c r="AA24" s="126">
        <v>2</v>
      </c>
      <c r="AB24" s="126">
        <f t="shared" si="2"/>
        <v>13</v>
      </c>
      <c r="AC24" s="126">
        <v>0</v>
      </c>
      <c r="AD24" s="126">
        <v>5</v>
      </c>
      <c r="AE24" s="126">
        <v>0</v>
      </c>
      <c r="AF24" s="126">
        <v>1</v>
      </c>
      <c r="AG24" s="126">
        <f t="shared" si="3"/>
        <v>6</v>
      </c>
      <c r="AH24" s="126">
        <v>0</v>
      </c>
      <c r="AI24" s="126">
        <v>0</v>
      </c>
      <c r="AJ24" s="126">
        <v>0</v>
      </c>
      <c r="AK24" s="126">
        <v>0</v>
      </c>
      <c r="AL24" s="126">
        <f t="shared" si="11"/>
        <v>0</v>
      </c>
      <c r="AM24" s="407">
        <v>14</v>
      </c>
      <c r="AN24" s="23">
        <v>14</v>
      </c>
      <c r="AO24" s="30" t="s">
        <v>182</v>
      </c>
      <c r="AP24" s="126">
        <v>0</v>
      </c>
      <c r="AQ24" s="126">
        <v>0</v>
      </c>
      <c r="AR24" s="126">
        <v>0</v>
      </c>
      <c r="AS24" s="126">
        <v>0</v>
      </c>
      <c r="AT24" s="126">
        <f t="shared" si="4"/>
        <v>0</v>
      </c>
      <c r="AU24" s="126">
        <v>0</v>
      </c>
      <c r="AV24" s="126">
        <v>0</v>
      </c>
      <c r="AW24" s="126">
        <v>0</v>
      </c>
      <c r="AX24" s="126">
        <v>0</v>
      </c>
      <c r="AY24" s="126">
        <f t="shared" si="5"/>
        <v>0</v>
      </c>
      <c r="AZ24" s="135">
        <f t="shared" si="6"/>
        <v>39</v>
      </c>
      <c r="BA24" s="126">
        <v>0</v>
      </c>
      <c r="BB24" s="126">
        <v>0</v>
      </c>
      <c r="BC24" s="126">
        <v>0</v>
      </c>
      <c r="BD24" s="126">
        <f t="shared" si="7"/>
        <v>39</v>
      </c>
      <c r="BE24" s="126">
        <v>0</v>
      </c>
      <c r="BF24" s="126">
        <f t="shared" si="8"/>
        <v>0</v>
      </c>
      <c r="BG24" s="141">
        <f t="shared" si="9"/>
        <v>39</v>
      </c>
      <c r="BH24" s="407">
        <v>14</v>
      </c>
      <c r="BI24" s="67"/>
      <c r="BK24" s="87"/>
    </row>
    <row r="25" spans="1:63" ht="20.100000000000001" customHeight="1" x14ac:dyDescent="0.15">
      <c r="A25" s="24">
        <v>15</v>
      </c>
      <c r="B25" s="30" t="s">
        <v>184</v>
      </c>
      <c r="C25" s="125">
        <v>0</v>
      </c>
      <c r="D25" s="125">
        <v>0</v>
      </c>
      <c r="E25" s="125">
        <v>0</v>
      </c>
      <c r="F25" s="125">
        <v>0</v>
      </c>
      <c r="G25" s="125">
        <f t="shared" si="10"/>
        <v>0</v>
      </c>
      <c r="H25" s="125">
        <v>0</v>
      </c>
      <c r="I25" s="125">
        <v>0</v>
      </c>
      <c r="J25" s="125">
        <v>0</v>
      </c>
      <c r="K25" s="125">
        <v>0</v>
      </c>
      <c r="L25" s="125">
        <v>0</v>
      </c>
      <c r="M25" s="125">
        <v>0</v>
      </c>
      <c r="N25" s="125">
        <v>0</v>
      </c>
      <c r="O25" s="125">
        <f t="shared" si="0"/>
        <v>0</v>
      </c>
      <c r="P25" s="125">
        <v>0</v>
      </c>
      <c r="Q25" s="125">
        <v>8</v>
      </c>
      <c r="R25" s="125">
        <v>0</v>
      </c>
      <c r="S25" s="125">
        <v>4</v>
      </c>
      <c r="T25" s="407">
        <v>15</v>
      </c>
      <c r="U25" s="24">
        <v>15</v>
      </c>
      <c r="V25" s="30" t="s">
        <v>184</v>
      </c>
      <c r="W25" s="125">
        <f t="shared" si="1"/>
        <v>12</v>
      </c>
      <c r="X25" s="125">
        <v>0</v>
      </c>
      <c r="Y25" s="125">
        <v>7</v>
      </c>
      <c r="Z25" s="125">
        <v>0</v>
      </c>
      <c r="AA25" s="125">
        <v>2</v>
      </c>
      <c r="AB25" s="125">
        <f t="shared" si="2"/>
        <v>9</v>
      </c>
      <c r="AC25" s="125">
        <v>0</v>
      </c>
      <c r="AD25" s="125">
        <v>3</v>
      </c>
      <c r="AE25" s="125">
        <v>0</v>
      </c>
      <c r="AF25" s="125">
        <v>2</v>
      </c>
      <c r="AG25" s="125">
        <f t="shared" si="3"/>
        <v>5</v>
      </c>
      <c r="AH25" s="125">
        <v>0</v>
      </c>
      <c r="AI25" s="125">
        <v>0</v>
      </c>
      <c r="AJ25" s="125">
        <v>0</v>
      </c>
      <c r="AK25" s="125">
        <v>0</v>
      </c>
      <c r="AL25" s="125">
        <f t="shared" si="11"/>
        <v>0</v>
      </c>
      <c r="AM25" s="407">
        <v>15</v>
      </c>
      <c r="AN25" s="24">
        <v>15</v>
      </c>
      <c r="AO25" s="30" t="s">
        <v>184</v>
      </c>
      <c r="AP25" s="125">
        <v>0</v>
      </c>
      <c r="AQ25" s="125">
        <v>0</v>
      </c>
      <c r="AR25" s="125">
        <v>0</v>
      </c>
      <c r="AS25" s="125">
        <v>0</v>
      </c>
      <c r="AT25" s="125">
        <f t="shared" si="4"/>
        <v>0</v>
      </c>
      <c r="AU25" s="125">
        <v>0</v>
      </c>
      <c r="AV25" s="125">
        <v>0</v>
      </c>
      <c r="AW25" s="125">
        <v>0</v>
      </c>
      <c r="AX25" s="125">
        <v>0</v>
      </c>
      <c r="AY25" s="125">
        <f t="shared" si="5"/>
        <v>0</v>
      </c>
      <c r="AZ25" s="192">
        <f t="shared" si="6"/>
        <v>26</v>
      </c>
      <c r="BA25" s="125">
        <v>0</v>
      </c>
      <c r="BB25" s="125">
        <v>2</v>
      </c>
      <c r="BC25" s="125">
        <v>2</v>
      </c>
      <c r="BD25" s="126">
        <f t="shared" si="7"/>
        <v>30</v>
      </c>
      <c r="BE25" s="125">
        <v>0</v>
      </c>
      <c r="BF25" s="126">
        <f t="shared" si="8"/>
        <v>0</v>
      </c>
      <c r="BG25" s="142">
        <f t="shared" si="9"/>
        <v>30</v>
      </c>
      <c r="BH25" s="407">
        <v>15</v>
      </c>
      <c r="BI25" s="67"/>
      <c r="BJ25" s="67"/>
      <c r="BK25" s="87"/>
    </row>
    <row r="26" spans="1:63" ht="20.100000000000001" customHeight="1" x14ac:dyDescent="0.15">
      <c r="A26" s="23">
        <v>16</v>
      </c>
      <c r="B26" s="31" t="s">
        <v>185</v>
      </c>
      <c r="C26" s="126">
        <v>0</v>
      </c>
      <c r="D26" s="126">
        <v>0</v>
      </c>
      <c r="E26" s="126">
        <v>0</v>
      </c>
      <c r="F26" s="126">
        <v>0</v>
      </c>
      <c r="G26" s="126">
        <f t="shared" si="10"/>
        <v>0</v>
      </c>
      <c r="H26" s="126">
        <v>0</v>
      </c>
      <c r="I26" s="126">
        <v>0</v>
      </c>
      <c r="J26" s="126">
        <v>0</v>
      </c>
      <c r="K26" s="126">
        <v>0</v>
      </c>
      <c r="L26" s="126">
        <v>0</v>
      </c>
      <c r="M26" s="126">
        <v>0</v>
      </c>
      <c r="N26" s="126">
        <v>0</v>
      </c>
      <c r="O26" s="126">
        <f t="shared" si="0"/>
        <v>0</v>
      </c>
      <c r="P26" s="126">
        <v>0</v>
      </c>
      <c r="Q26" s="126">
        <v>11</v>
      </c>
      <c r="R26" s="126">
        <v>0</v>
      </c>
      <c r="S26" s="126">
        <v>2</v>
      </c>
      <c r="T26" s="409">
        <v>16</v>
      </c>
      <c r="U26" s="23">
        <v>16</v>
      </c>
      <c r="V26" s="31" t="s">
        <v>185</v>
      </c>
      <c r="W26" s="124">
        <f t="shared" si="1"/>
        <v>13</v>
      </c>
      <c r="X26" s="126">
        <v>0</v>
      </c>
      <c r="Y26" s="126">
        <v>15</v>
      </c>
      <c r="Z26" s="126">
        <v>0</v>
      </c>
      <c r="AA26" s="126">
        <v>0</v>
      </c>
      <c r="AB26" s="124">
        <f t="shared" si="2"/>
        <v>15</v>
      </c>
      <c r="AC26" s="126">
        <v>0</v>
      </c>
      <c r="AD26" s="126">
        <v>3</v>
      </c>
      <c r="AE26" s="126">
        <v>0</v>
      </c>
      <c r="AF26" s="126">
        <v>2</v>
      </c>
      <c r="AG26" s="124">
        <f t="shared" si="3"/>
        <v>5</v>
      </c>
      <c r="AH26" s="126">
        <v>0</v>
      </c>
      <c r="AI26" s="126">
        <v>0</v>
      </c>
      <c r="AJ26" s="126">
        <v>0</v>
      </c>
      <c r="AK26" s="126">
        <v>0</v>
      </c>
      <c r="AL26" s="124">
        <f t="shared" si="11"/>
        <v>0</v>
      </c>
      <c r="AM26" s="409">
        <v>16</v>
      </c>
      <c r="AN26" s="23">
        <v>16</v>
      </c>
      <c r="AO26" s="31" t="s">
        <v>185</v>
      </c>
      <c r="AP26" s="126">
        <v>0</v>
      </c>
      <c r="AQ26" s="126">
        <v>1</v>
      </c>
      <c r="AR26" s="126">
        <v>0</v>
      </c>
      <c r="AS26" s="126">
        <v>0</v>
      </c>
      <c r="AT26" s="124">
        <f t="shared" si="4"/>
        <v>1</v>
      </c>
      <c r="AU26" s="126">
        <v>0</v>
      </c>
      <c r="AV26" s="126">
        <v>0</v>
      </c>
      <c r="AW26" s="126">
        <v>0</v>
      </c>
      <c r="AX26" s="126">
        <v>0</v>
      </c>
      <c r="AY26" s="124">
        <f t="shared" si="5"/>
        <v>0</v>
      </c>
      <c r="AZ26" s="135">
        <f t="shared" si="6"/>
        <v>34</v>
      </c>
      <c r="BA26" s="126">
        <v>0</v>
      </c>
      <c r="BB26" s="126">
        <v>0</v>
      </c>
      <c r="BC26" s="126">
        <v>1</v>
      </c>
      <c r="BD26" s="178">
        <f t="shared" si="7"/>
        <v>35</v>
      </c>
      <c r="BE26" s="126">
        <v>0</v>
      </c>
      <c r="BF26" s="178">
        <f t="shared" si="8"/>
        <v>0</v>
      </c>
      <c r="BG26" s="141">
        <f t="shared" si="9"/>
        <v>35</v>
      </c>
      <c r="BH26" s="409">
        <v>16</v>
      </c>
      <c r="BI26" s="67"/>
      <c r="BJ26" s="67"/>
      <c r="BK26" s="87"/>
    </row>
    <row r="27" spans="1:63" ht="20.100000000000001" customHeight="1" x14ac:dyDescent="0.15">
      <c r="A27" s="23">
        <v>17</v>
      </c>
      <c r="B27" s="30" t="s">
        <v>318</v>
      </c>
      <c r="C27" s="126">
        <v>4</v>
      </c>
      <c r="D27" s="126">
        <v>0</v>
      </c>
      <c r="E27" s="126">
        <v>0</v>
      </c>
      <c r="F27" s="126">
        <v>0</v>
      </c>
      <c r="G27" s="126">
        <f t="shared" si="10"/>
        <v>4</v>
      </c>
      <c r="H27" s="126">
        <v>0</v>
      </c>
      <c r="I27" s="126">
        <v>0</v>
      </c>
      <c r="J27" s="126">
        <v>0</v>
      </c>
      <c r="K27" s="126">
        <v>0</v>
      </c>
      <c r="L27" s="126">
        <v>0</v>
      </c>
      <c r="M27" s="126">
        <v>0</v>
      </c>
      <c r="N27" s="126">
        <v>0</v>
      </c>
      <c r="O27" s="126">
        <f t="shared" si="0"/>
        <v>0</v>
      </c>
      <c r="P27" s="126">
        <v>0</v>
      </c>
      <c r="Q27" s="126">
        <v>47</v>
      </c>
      <c r="R27" s="126">
        <v>0</v>
      </c>
      <c r="S27" s="126">
        <v>13</v>
      </c>
      <c r="T27" s="407">
        <v>17</v>
      </c>
      <c r="U27" s="23">
        <v>17</v>
      </c>
      <c r="V27" s="30" t="s">
        <v>318</v>
      </c>
      <c r="W27" s="124">
        <f t="shared" si="1"/>
        <v>60</v>
      </c>
      <c r="X27" s="126">
        <v>0</v>
      </c>
      <c r="Y27" s="126">
        <v>18</v>
      </c>
      <c r="Z27" s="126">
        <v>0</v>
      </c>
      <c r="AA27" s="126">
        <v>3</v>
      </c>
      <c r="AB27" s="124">
        <f t="shared" si="2"/>
        <v>21</v>
      </c>
      <c r="AC27" s="126">
        <v>0</v>
      </c>
      <c r="AD27" s="126">
        <v>25</v>
      </c>
      <c r="AE27" s="126">
        <v>0</v>
      </c>
      <c r="AF27" s="126">
        <v>8</v>
      </c>
      <c r="AG27" s="124">
        <f t="shared" si="3"/>
        <v>33</v>
      </c>
      <c r="AH27" s="126">
        <v>0</v>
      </c>
      <c r="AI27" s="126">
        <v>0</v>
      </c>
      <c r="AJ27" s="126">
        <v>0</v>
      </c>
      <c r="AK27" s="126">
        <v>0</v>
      </c>
      <c r="AL27" s="124">
        <f t="shared" si="11"/>
        <v>0</v>
      </c>
      <c r="AM27" s="407">
        <v>17</v>
      </c>
      <c r="AN27" s="23">
        <v>17</v>
      </c>
      <c r="AO27" s="30" t="s">
        <v>318</v>
      </c>
      <c r="AP27" s="126">
        <v>0</v>
      </c>
      <c r="AQ27" s="126">
        <v>1</v>
      </c>
      <c r="AR27" s="126">
        <v>0</v>
      </c>
      <c r="AS27" s="126">
        <v>0</v>
      </c>
      <c r="AT27" s="124">
        <f t="shared" si="4"/>
        <v>1</v>
      </c>
      <c r="AU27" s="126">
        <v>0</v>
      </c>
      <c r="AV27" s="126">
        <v>1</v>
      </c>
      <c r="AW27" s="126">
        <v>0</v>
      </c>
      <c r="AX27" s="126">
        <v>0</v>
      </c>
      <c r="AY27" s="124">
        <f t="shared" si="5"/>
        <v>1</v>
      </c>
      <c r="AZ27" s="135">
        <f t="shared" si="6"/>
        <v>116</v>
      </c>
      <c r="BA27" s="126">
        <v>0</v>
      </c>
      <c r="BB27" s="126">
        <v>4</v>
      </c>
      <c r="BC27" s="126">
        <v>0</v>
      </c>
      <c r="BD27" s="126">
        <f t="shared" si="7"/>
        <v>120</v>
      </c>
      <c r="BE27" s="126">
        <v>0</v>
      </c>
      <c r="BF27" s="126">
        <f t="shared" si="8"/>
        <v>4</v>
      </c>
      <c r="BG27" s="141">
        <f t="shared" si="9"/>
        <v>124</v>
      </c>
      <c r="BH27" s="407">
        <v>17</v>
      </c>
      <c r="BI27" s="67"/>
      <c r="BJ27" s="67"/>
      <c r="BK27" s="87"/>
    </row>
    <row r="28" spans="1:63" ht="20.100000000000001" customHeight="1" x14ac:dyDescent="0.15">
      <c r="A28" s="23">
        <v>18</v>
      </c>
      <c r="B28" s="30" t="s">
        <v>319</v>
      </c>
      <c r="C28" s="126">
        <v>0</v>
      </c>
      <c r="D28" s="126">
        <v>0</v>
      </c>
      <c r="E28" s="126">
        <v>0</v>
      </c>
      <c r="F28" s="126">
        <v>0</v>
      </c>
      <c r="G28" s="126">
        <f t="shared" si="10"/>
        <v>0</v>
      </c>
      <c r="H28" s="126">
        <v>0</v>
      </c>
      <c r="I28" s="126">
        <v>0</v>
      </c>
      <c r="J28" s="126">
        <v>0</v>
      </c>
      <c r="K28" s="126">
        <v>0</v>
      </c>
      <c r="L28" s="126">
        <v>0</v>
      </c>
      <c r="M28" s="126">
        <v>0</v>
      </c>
      <c r="N28" s="126">
        <v>0</v>
      </c>
      <c r="O28" s="126">
        <f t="shared" si="0"/>
        <v>0</v>
      </c>
      <c r="P28" s="126">
        <v>0</v>
      </c>
      <c r="Q28" s="126">
        <v>14</v>
      </c>
      <c r="R28" s="126">
        <v>0</v>
      </c>
      <c r="S28" s="126">
        <v>4</v>
      </c>
      <c r="T28" s="407">
        <v>18</v>
      </c>
      <c r="U28" s="23">
        <v>18</v>
      </c>
      <c r="V28" s="30" t="s">
        <v>319</v>
      </c>
      <c r="W28" s="126">
        <f t="shared" si="1"/>
        <v>18</v>
      </c>
      <c r="X28" s="126">
        <v>0</v>
      </c>
      <c r="Y28" s="126">
        <v>7</v>
      </c>
      <c r="Z28" s="126">
        <v>0</v>
      </c>
      <c r="AA28" s="126">
        <v>1</v>
      </c>
      <c r="AB28" s="126">
        <f t="shared" si="2"/>
        <v>8</v>
      </c>
      <c r="AC28" s="126">
        <v>0</v>
      </c>
      <c r="AD28" s="126">
        <v>9</v>
      </c>
      <c r="AE28" s="126">
        <v>0</v>
      </c>
      <c r="AF28" s="126">
        <v>6</v>
      </c>
      <c r="AG28" s="126">
        <f t="shared" si="3"/>
        <v>15</v>
      </c>
      <c r="AH28" s="126">
        <v>0</v>
      </c>
      <c r="AI28" s="126">
        <v>0</v>
      </c>
      <c r="AJ28" s="126">
        <v>0</v>
      </c>
      <c r="AK28" s="126">
        <v>0</v>
      </c>
      <c r="AL28" s="126">
        <f t="shared" si="11"/>
        <v>0</v>
      </c>
      <c r="AM28" s="407">
        <v>18</v>
      </c>
      <c r="AN28" s="23">
        <v>18</v>
      </c>
      <c r="AO28" s="30" t="s">
        <v>319</v>
      </c>
      <c r="AP28" s="126">
        <v>0</v>
      </c>
      <c r="AQ28" s="126">
        <v>0</v>
      </c>
      <c r="AR28" s="126">
        <v>0</v>
      </c>
      <c r="AS28" s="126">
        <v>0</v>
      </c>
      <c r="AT28" s="126">
        <f t="shared" si="4"/>
        <v>0</v>
      </c>
      <c r="AU28" s="126">
        <v>0</v>
      </c>
      <c r="AV28" s="126">
        <v>0</v>
      </c>
      <c r="AW28" s="126">
        <v>0</v>
      </c>
      <c r="AX28" s="126">
        <v>0</v>
      </c>
      <c r="AY28" s="126">
        <f t="shared" si="5"/>
        <v>0</v>
      </c>
      <c r="AZ28" s="126">
        <f t="shared" si="6"/>
        <v>41</v>
      </c>
      <c r="BA28" s="126">
        <v>0</v>
      </c>
      <c r="BB28" s="126">
        <v>3</v>
      </c>
      <c r="BC28" s="126">
        <v>0</v>
      </c>
      <c r="BD28" s="126">
        <f t="shared" si="7"/>
        <v>44</v>
      </c>
      <c r="BE28" s="126">
        <v>0</v>
      </c>
      <c r="BF28" s="126">
        <f t="shared" si="8"/>
        <v>0</v>
      </c>
      <c r="BG28" s="141">
        <f t="shared" si="9"/>
        <v>44</v>
      </c>
      <c r="BH28" s="407">
        <v>18</v>
      </c>
      <c r="BI28" s="67"/>
      <c r="BJ28" s="67"/>
      <c r="BK28" s="87"/>
    </row>
    <row r="29" spans="1:63" ht="20.100000000000001" customHeight="1" x14ac:dyDescent="0.15">
      <c r="A29" s="23">
        <v>19</v>
      </c>
      <c r="B29" s="30" t="s">
        <v>139</v>
      </c>
      <c r="C29" s="126">
        <v>0</v>
      </c>
      <c r="D29" s="126">
        <v>0</v>
      </c>
      <c r="E29" s="126">
        <v>0</v>
      </c>
      <c r="F29" s="126">
        <v>0</v>
      </c>
      <c r="G29" s="126">
        <f t="shared" si="10"/>
        <v>0</v>
      </c>
      <c r="H29" s="126">
        <v>0</v>
      </c>
      <c r="I29" s="126">
        <v>0</v>
      </c>
      <c r="J29" s="126">
        <v>0</v>
      </c>
      <c r="K29" s="126">
        <v>0</v>
      </c>
      <c r="L29" s="126">
        <v>0</v>
      </c>
      <c r="M29" s="126">
        <v>0</v>
      </c>
      <c r="N29" s="126">
        <v>0</v>
      </c>
      <c r="O29" s="126">
        <f t="shared" si="0"/>
        <v>0</v>
      </c>
      <c r="P29" s="126">
        <v>0</v>
      </c>
      <c r="Q29" s="126">
        <v>44</v>
      </c>
      <c r="R29" s="126">
        <v>0</v>
      </c>
      <c r="S29" s="126">
        <v>9</v>
      </c>
      <c r="T29" s="407">
        <v>19</v>
      </c>
      <c r="U29" s="23">
        <v>19</v>
      </c>
      <c r="V29" s="30" t="s">
        <v>139</v>
      </c>
      <c r="W29" s="126">
        <f t="shared" si="1"/>
        <v>53</v>
      </c>
      <c r="X29" s="126">
        <v>0</v>
      </c>
      <c r="Y29" s="126">
        <v>24</v>
      </c>
      <c r="Z29" s="126">
        <v>0</v>
      </c>
      <c r="AA29" s="126">
        <v>5</v>
      </c>
      <c r="AB29" s="126">
        <f t="shared" si="2"/>
        <v>29</v>
      </c>
      <c r="AC29" s="126">
        <v>1</v>
      </c>
      <c r="AD29" s="126">
        <v>15</v>
      </c>
      <c r="AE29" s="126">
        <v>0</v>
      </c>
      <c r="AF29" s="126">
        <v>7</v>
      </c>
      <c r="AG29" s="126">
        <f t="shared" si="3"/>
        <v>23</v>
      </c>
      <c r="AH29" s="126">
        <v>0</v>
      </c>
      <c r="AI29" s="126">
        <v>0</v>
      </c>
      <c r="AJ29" s="126">
        <v>0</v>
      </c>
      <c r="AK29" s="126">
        <v>0</v>
      </c>
      <c r="AL29" s="126">
        <f t="shared" si="11"/>
        <v>0</v>
      </c>
      <c r="AM29" s="407">
        <v>19</v>
      </c>
      <c r="AN29" s="23">
        <v>19</v>
      </c>
      <c r="AO29" s="30" t="s">
        <v>139</v>
      </c>
      <c r="AP29" s="126">
        <v>0</v>
      </c>
      <c r="AQ29" s="126">
        <v>0</v>
      </c>
      <c r="AR29" s="126">
        <v>0</v>
      </c>
      <c r="AS29" s="126">
        <v>0</v>
      </c>
      <c r="AT29" s="126">
        <f t="shared" si="4"/>
        <v>0</v>
      </c>
      <c r="AU29" s="126">
        <v>0</v>
      </c>
      <c r="AV29" s="126">
        <v>1</v>
      </c>
      <c r="AW29" s="126">
        <v>0</v>
      </c>
      <c r="AX29" s="126">
        <v>0</v>
      </c>
      <c r="AY29" s="126">
        <f t="shared" si="5"/>
        <v>1</v>
      </c>
      <c r="AZ29" s="126">
        <f t="shared" si="6"/>
        <v>106</v>
      </c>
      <c r="BA29" s="126">
        <v>0</v>
      </c>
      <c r="BB29" s="126">
        <v>0</v>
      </c>
      <c r="BC29" s="126">
        <v>0</v>
      </c>
      <c r="BD29" s="126">
        <f t="shared" si="7"/>
        <v>106</v>
      </c>
      <c r="BE29" s="126">
        <v>0</v>
      </c>
      <c r="BF29" s="126">
        <f t="shared" si="8"/>
        <v>0</v>
      </c>
      <c r="BG29" s="141">
        <f t="shared" si="9"/>
        <v>106</v>
      </c>
      <c r="BH29" s="407">
        <v>19</v>
      </c>
      <c r="BI29" s="67"/>
      <c r="BJ29" s="67"/>
      <c r="BK29" s="87"/>
    </row>
    <row r="30" spans="1:63" ht="20.100000000000001" customHeight="1" x14ac:dyDescent="0.15">
      <c r="A30" s="24">
        <v>20</v>
      </c>
      <c r="B30" s="33" t="s">
        <v>187</v>
      </c>
      <c r="C30" s="125">
        <v>0</v>
      </c>
      <c r="D30" s="125">
        <v>0</v>
      </c>
      <c r="E30" s="125">
        <v>0</v>
      </c>
      <c r="F30" s="125">
        <v>0</v>
      </c>
      <c r="G30" s="125">
        <f t="shared" si="10"/>
        <v>0</v>
      </c>
      <c r="H30" s="125">
        <v>0</v>
      </c>
      <c r="I30" s="125">
        <v>0</v>
      </c>
      <c r="J30" s="125">
        <v>0</v>
      </c>
      <c r="K30" s="125">
        <v>0</v>
      </c>
      <c r="L30" s="125">
        <v>0</v>
      </c>
      <c r="M30" s="125">
        <v>0</v>
      </c>
      <c r="N30" s="125">
        <v>0</v>
      </c>
      <c r="O30" s="125">
        <f t="shared" si="0"/>
        <v>0</v>
      </c>
      <c r="P30" s="125">
        <v>0</v>
      </c>
      <c r="Q30" s="125">
        <v>18</v>
      </c>
      <c r="R30" s="125">
        <v>1</v>
      </c>
      <c r="S30" s="125">
        <v>8</v>
      </c>
      <c r="T30" s="408">
        <v>20</v>
      </c>
      <c r="U30" s="24">
        <v>20</v>
      </c>
      <c r="V30" s="33" t="s">
        <v>187</v>
      </c>
      <c r="W30" s="125">
        <f t="shared" si="1"/>
        <v>27</v>
      </c>
      <c r="X30" s="125">
        <v>0</v>
      </c>
      <c r="Y30" s="125">
        <v>11</v>
      </c>
      <c r="Z30" s="125">
        <v>0</v>
      </c>
      <c r="AA30" s="125">
        <v>3</v>
      </c>
      <c r="AB30" s="125">
        <f t="shared" si="2"/>
        <v>14</v>
      </c>
      <c r="AC30" s="125">
        <v>0</v>
      </c>
      <c r="AD30" s="125">
        <v>9</v>
      </c>
      <c r="AE30" s="125">
        <v>0</v>
      </c>
      <c r="AF30" s="125">
        <v>3</v>
      </c>
      <c r="AG30" s="125">
        <f t="shared" si="3"/>
        <v>12</v>
      </c>
      <c r="AH30" s="125">
        <v>0</v>
      </c>
      <c r="AI30" s="125">
        <v>0</v>
      </c>
      <c r="AJ30" s="125">
        <v>0</v>
      </c>
      <c r="AK30" s="125">
        <v>0</v>
      </c>
      <c r="AL30" s="125">
        <f t="shared" si="11"/>
        <v>0</v>
      </c>
      <c r="AM30" s="408">
        <v>20</v>
      </c>
      <c r="AN30" s="24">
        <v>20</v>
      </c>
      <c r="AO30" s="33" t="s">
        <v>187</v>
      </c>
      <c r="AP30" s="125">
        <v>0</v>
      </c>
      <c r="AQ30" s="125">
        <v>0</v>
      </c>
      <c r="AR30" s="125">
        <v>0</v>
      </c>
      <c r="AS30" s="125">
        <v>0</v>
      </c>
      <c r="AT30" s="125">
        <f t="shared" si="4"/>
        <v>0</v>
      </c>
      <c r="AU30" s="125">
        <v>0</v>
      </c>
      <c r="AV30" s="125">
        <v>0</v>
      </c>
      <c r="AW30" s="125">
        <v>0</v>
      </c>
      <c r="AX30" s="125">
        <v>0</v>
      </c>
      <c r="AY30" s="125">
        <f t="shared" si="5"/>
        <v>0</v>
      </c>
      <c r="AZ30" s="125">
        <f t="shared" si="6"/>
        <v>53</v>
      </c>
      <c r="BA30" s="125">
        <v>0</v>
      </c>
      <c r="BB30" s="125">
        <v>1</v>
      </c>
      <c r="BC30" s="125">
        <v>0</v>
      </c>
      <c r="BD30" s="125">
        <f t="shared" si="7"/>
        <v>54</v>
      </c>
      <c r="BE30" s="125">
        <v>0</v>
      </c>
      <c r="BF30" s="125">
        <f t="shared" si="8"/>
        <v>0</v>
      </c>
      <c r="BG30" s="142">
        <f t="shared" si="9"/>
        <v>54</v>
      </c>
      <c r="BH30" s="408">
        <v>20</v>
      </c>
      <c r="BI30" s="67"/>
      <c r="BJ30" s="67"/>
      <c r="BK30" s="87"/>
    </row>
    <row r="31" spans="1:63" ht="20.100000000000001" customHeight="1" x14ac:dyDescent="0.15">
      <c r="A31" s="23">
        <v>21</v>
      </c>
      <c r="B31" s="30" t="s">
        <v>188</v>
      </c>
      <c r="C31" s="126">
        <v>0</v>
      </c>
      <c r="D31" s="126">
        <v>0</v>
      </c>
      <c r="E31" s="126">
        <v>0</v>
      </c>
      <c r="F31" s="126">
        <v>0</v>
      </c>
      <c r="G31" s="126">
        <f t="shared" si="10"/>
        <v>0</v>
      </c>
      <c r="H31" s="126">
        <v>0</v>
      </c>
      <c r="I31" s="126">
        <v>0</v>
      </c>
      <c r="J31" s="126">
        <v>0</v>
      </c>
      <c r="K31" s="126">
        <v>0</v>
      </c>
      <c r="L31" s="126">
        <v>0</v>
      </c>
      <c r="M31" s="126">
        <v>0</v>
      </c>
      <c r="N31" s="126">
        <v>0</v>
      </c>
      <c r="O31" s="126">
        <f t="shared" si="0"/>
        <v>0</v>
      </c>
      <c r="P31" s="126">
        <v>0</v>
      </c>
      <c r="Q31" s="126">
        <v>10</v>
      </c>
      <c r="R31" s="126">
        <v>0</v>
      </c>
      <c r="S31" s="126">
        <v>1</v>
      </c>
      <c r="T31" s="407">
        <v>21</v>
      </c>
      <c r="U31" s="23">
        <v>21</v>
      </c>
      <c r="V31" s="30" t="s">
        <v>188</v>
      </c>
      <c r="W31" s="126">
        <f t="shared" si="1"/>
        <v>11</v>
      </c>
      <c r="X31" s="126">
        <v>0</v>
      </c>
      <c r="Y31" s="126">
        <v>5</v>
      </c>
      <c r="Z31" s="126">
        <v>0</v>
      </c>
      <c r="AA31" s="126">
        <v>2</v>
      </c>
      <c r="AB31" s="126">
        <f t="shared" si="2"/>
        <v>7</v>
      </c>
      <c r="AC31" s="126">
        <v>0</v>
      </c>
      <c r="AD31" s="126">
        <v>4</v>
      </c>
      <c r="AE31" s="126">
        <v>0</v>
      </c>
      <c r="AF31" s="126">
        <v>3</v>
      </c>
      <c r="AG31" s="126">
        <f t="shared" si="3"/>
        <v>7</v>
      </c>
      <c r="AH31" s="126">
        <v>0</v>
      </c>
      <c r="AI31" s="126">
        <v>0</v>
      </c>
      <c r="AJ31" s="126">
        <v>0</v>
      </c>
      <c r="AK31" s="126">
        <v>0</v>
      </c>
      <c r="AL31" s="126">
        <f t="shared" si="11"/>
        <v>0</v>
      </c>
      <c r="AM31" s="407">
        <v>21</v>
      </c>
      <c r="AN31" s="23">
        <v>21</v>
      </c>
      <c r="AO31" s="30" t="s">
        <v>188</v>
      </c>
      <c r="AP31" s="126">
        <v>0</v>
      </c>
      <c r="AQ31" s="126">
        <v>1</v>
      </c>
      <c r="AR31" s="126">
        <v>0</v>
      </c>
      <c r="AS31" s="126">
        <v>0</v>
      </c>
      <c r="AT31" s="126">
        <f t="shared" si="4"/>
        <v>1</v>
      </c>
      <c r="AU31" s="126">
        <v>0</v>
      </c>
      <c r="AV31" s="126">
        <v>0</v>
      </c>
      <c r="AW31" s="126">
        <v>0</v>
      </c>
      <c r="AX31" s="126">
        <v>0</v>
      </c>
      <c r="AY31" s="126">
        <f t="shared" si="5"/>
        <v>0</v>
      </c>
      <c r="AZ31" s="126">
        <f t="shared" si="6"/>
        <v>26</v>
      </c>
      <c r="BA31" s="126">
        <v>0</v>
      </c>
      <c r="BB31" s="126">
        <v>0</v>
      </c>
      <c r="BC31" s="126">
        <v>0</v>
      </c>
      <c r="BD31" s="126">
        <f t="shared" si="7"/>
        <v>26</v>
      </c>
      <c r="BE31" s="126">
        <v>0</v>
      </c>
      <c r="BF31" s="126">
        <f t="shared" si="8"/>
        <v>0</v>
      </c>
      <c r="BG31" s="141">
        <f t="shared" si="9"/>
        <v>26</v>
      </c>
      <c r="BH31" s="407">
        <v>21</v>
      </c>
      <c r="BI31" s="67"/>
      <c r="BK31" s="87"/>
    </row>
    <row r="32" spans="1:63" ht="20.100000000000001" customHeight="1" x14ac:dyDescent="0.15">
      <c r="A32" s="23">
        <v>22</v>
      </c>
      <c r="B32" s="30" t="s">
        <v>189</v>
      </c>
      <c r="C32" s="126">
        <v>0</v>
      </c>
      <c r="D32" s="126">
        <v>0</v>
      </c>
      <c r="E32" s="126">
        <v>0</v>
      </c>
      <c r="F32" s="126">
        <v>0</v>
      </c>
      <c r="G32" s="126">
        <f t="shared" si="10"/>
        <v>0</v>
      </c>
      <c r="H32" s="126">
        <v>0</v>
      </c>
      <c r="I32" s="126">
        <v>0</v>
      </c>
      <c r="J32" s="126">
        <v>0</v>
      </c>
      <c r="K32" s="126">
        <v>0</v>
      </c>
      <c r="L32" s="126">
        <v>0</v>
      </c>
      <c r="M32" s="126">
        <v>0</v>
      </c>
      <c r="N32" s="126">
        <v>0</v>
      </c>
      <c r="O32" s="126">
        <f t="shared" si="0"/>
        <v>0</v>
      </c>
      <c r="P32" s="126">
        <v>0</v>
      </c>
      <c r="Q32" s="126">
        <v>5</v>
      </c>
      <c r="R32" s="126">
        <v>0</v>
      </c>
      <c r="S32" s="126">
        <v>1</v>
      </c>
      <c r="T32" s="407">
        <v>22</v>
      </c>
      <c r="U32" s="23">
        <v>22</v>
      </c>
      <c r="V32" s="30" t="s">
        <v>189</v>
      </c>
      <c r="W32" s="126">
        <f t="shared" si="1"/>
        <v>6</v>
      </c>
      <c r="X32" s="126">
        <v>0</v>
      </c>
      <c r="Y32" s="126">
        <v>1</v>
      </c>
      <c r="Z32" s="126">
        <v>0</v>
      </c>
      <c r="AA32" s="126">
        <v>0</v>
      </c>
      <c r="AB32" s="126">
        <f t="shared" si="2"/>
        <v>1</v>
      </c>
      <c r="AC32" s="126">
        <v>0</v>
      </c>
      <c r="AD32" s="126">
        <v>0</v>
      </c>
      <c r="AE32" s="126">
        <v>0</v>
      </c>
      <c r="AF32" s="126">
        <v>0</v>
      </c>
      <c r="AG32" s="126">
        <f t="shared" si="3"/>
        <v>0</v>
      </c>
      <c r="AH32" s="126">
        <v>0</v>
      </c>
      <c r="AI32" s="126">
        <v>0</v>
      </c>
      <c r="AJ32" s="126">
        <v>0</v>
      </c>
      <c r="AK32" s="126">
        <v>0</v>
      </c>
      <c r="AL32" s="126">
        <f t="shared" si="11"/>
        <v>0</v>
      </c>
      <c r="AM32" s="407">
        <v>22</v>
      </c>
      <c r="AN32" s="23">
        <v>22</v>
      </c>
      <c r="AO32" s="30" t="s">
        <v>189</v>
      </c>
      <c r="AP32" s="126">
        <v>0</v>
      </c>
      <c r="AQ32" s="126">
        <v>0</v>
      </c>
      <c r="AR32" s="126">
        <v>0</v>
      </c>
      <c r="AS32" s="126">
        <v>0</v>
      </c>
      <c r="AT32" s="126">
        <f t="shared" si="4"/>
        <v>0</v>
      </c>
      <c r="AU32" s="126">
        <v>0</v>
      </c>
      <c r="AV32" s="126">
        <v>0</v>
      </c>
      <c r="AW32" s="126">
        <v>0</v>
      </c>
      <c r="AX32" s="126">
        <v>0</v>
      </c>
      <c r="AY32" s="126">
        <f t="shared" si="5"/>
        <v>0</v>
      </c>
      <c r="AZ32" s="126">
        <f t="shared" si="6"/>
        <v>7</v>
      </c>
      <c r="BA32" s="126">
        <v>0</v>
      </c>
      <c r="BB32" s="126">
        <v>0</v>
      </c>
      <c r="BC32" s="126">
        <v>0</v>
      </c>
      <c r="BD32" s="126">
        <f t="shared" si="7"/>
        <v>7</v>
      </c>
      <c r="BE32" s="126">
        <v>0</v>
      </c>
      <c r="BF32" s="126">
        <f t="shared" si="8"/>
        <v>0</v>
      </c>
      <c r="BG32" s="141">
        <f t="shared" si="9"/>
        <v>7</v>
      </c>
      <c r="BH32" s="407">
        <v>22</v>
      </c>
      <c r="BI32" s="67"/>
      <c r="BK32" s="87"/>
    </row>
    <row r="33" spans="1:63" ht="20.100000000000001" customHeight="1" x14ac:dyDescent="0.15">
      <c r="A33" s="23">
        <v>23</v>
      </c>
      <c r="B33" s="30" t="s">
        <v>191</v>
      </c>
      <c r="C33" s="126">
        <v>1</v>
      </c>
      <c r="D33" s="126">
        <v>0</v>
      </c>
      <c r="E33" s="126">
        <v>0</v>
      </c>
      <c r="F33" s="126">
        <v>0</v>
      </c>
      <c r="G33" s="126">
        <f t="shared" si="10"/>
        <v>1</v>
      </c>
      <c r="H33" s="126">
        <v>0</v>
      </c>
      <c r="I33" s="126">
        <v>0</v>
      </c>
      <c r="J33" s="126">
        <v>0</v>
      </c>
      <c r="K33" s="126">
        <v>0</v>
      </c>
      <c r="L33" s="126">
        <v>0</v>
      </c>
      <c r="M33" s="126">
        <v>0</v>
      </c>
      <c r="N33" s="126">
        <v>0</v>
      </c>
      <c r="O33" s="126">
        <f t="shared" si="0"/>
        <v>0</v>
      </c>
      <c r="P33" s="126">
        <v>0</v>
      </c>
      <c r="Q33" s="126">
        <v>48</v>
      </c>
      <c r="R33" s="126">
        <v>0</v>
      </c>
      <c r="S33" s="126">
        <v>14</v>
      </c>
      <c r="T33" s="407">
        <v>23</v>
      </c>
      <c r="U33" s="23">
        <v>23</v>
      </c>
      <c r="V33" s="30" t="s">
        <v>191</v>
      </c>
      <c r="W33" s="126">
        <f t="shared" si="1"/>
        <v>62</v>
      </c>
      <c r="X33" s="126">
        <v>0</v>
      </c>
      <c r="Y33" s="126">
        <v>37</v>
      </c>
      <c r="Z33" s="126">
        <v>0</v>
      </c>
      <c r="AA33" s="126">
        <v>5</v>
      </c>
      <c r="AB33" s="126">
        <f t="shared" si="2"/>
        <v>42</v>
      </c>
      <c r="AC33" s="126">
        <v>0</v>
      </c>
      <c r="AD33" s="126">
        <v>21</v>
      </c>
      <c r="AE33" s="126">
        <v>0</v>
      </c>
      <c r="AF33" s="126">
        <v>15</v>
      </c>
      <c r="AG33" s="126">
        <f t="shared" si="3"/>
        <v>36</v>
      </c>
      <c r="AH33" s="126">
        <v>0</v>
      </c>
      <c r="AI33" s="126">
        <v>0</v>
      </c>
      <c r="AJ33" s="126">
        <v>0</v>
      </c>
      <c r="AK33" s="126">
        <v>0</v>
      </c>
      <c r="AL33" s="126">
        <f t="shared" si="11"/>
        <v>0</v>
      </c>
      <c r="AM33" s="407">
        <v>23</v>
      </c>
      <c r="AN33" s="23">
        <v>23</v>
      </c>
      <c r="AO33" s="30" t="s">
        <v>191</v>
      </c>
      <c r="AP33" s="126">
        <v>0</v>
      </c>
      <c r="AQ33" s="126">
        <v>1</v>
      </c>
      <c r="AR33" s="126">
        <v>0</v>
      </c>
      <c r="AS33" s="126">
        <v>0</v>
      </c>
      <c r="AT33" s="126">
        <f t="shared" si="4"/>
        <v>1</v>
      </c>
      <c r="AU33" s="126">
        <v>0</v>
      </c>
      <c r="AV33" s="126">
        <v>1</v>
      </c>
      <c r="AW33" s="126">
        <v>0</v>
      </c>
      <c r="AX33" s="126">
        <v>0</v>
      </c>
      <c r="AY33" s="126">
        <f t="shared" si="5"/>
        <v>1</v>
      </c>
      <c r="AZ33" s="126">
        <f t="shared" si="6"/>
        <v>142</v>
      </c>
      <c r="BA33" s="126">
        <v>0</v>
      </c>
      <c r="BB33" s="126">
        <v>1</v>
      </c>
      <c r="BC33" s="126">
        <v>1</v>
      </c>
      <c r="BD33" s="126">
        <f t="shared" si="7"/>
        <v>144</v>
      </c>
      <c r="BE33" s="126">
        <v>0</v>
      </c>
      <c r="BF33" s="126">
        <f t="shared" si="8"/>
        <v>1</v>
      </c>
      <c r="BG33" s="141">
        <f t="shared" si="9"/>
        <v>145</v>
      </c>
      <c r="BH33" s="407">
        <v>23</v>
      </c>
      <c r="BI33" s="67"/>
      <c r="BK33" s="87"/>
    </row>
    <row r="34" spans="1:63" ht="20.100000000000001" customHeight="1" x14ac:dyDescent="0.15">
      <c r="A34" s="23">
        <v>24</v>
      </c>
      <c r="B34" s="30" t="s">
        <v>192</v>
      </c>
      <c r="C34" s="126">
        <v>0</v>
      </c>
      <c r="D34" s="126">
        <v>0</v>
      </c>
      <c r="E34" s="126">
        <v>0</v>
      </c>
      <c r="F34" s="126">
        <v>0</v>
      </c>
      <c r="G34" s="126">
        <f t="shared" si="10"/>
        <v>0</v>
      </c>
      <c r="H34" s="126">
        <v>0</v>
      </c>
      <c r="I34" s="126">
        <v>0</v>
      </c>
      <c r="J34" s="126">
        <v>0</v>
      </c>
      <c r="K34" s="126">
        <v>0</v>
      </c>
      <c r="L34" s="126">
        <v>0</v>
      </c>
      <c r="M34" s="126">
        <v>0</v>
      </c>
      <c r="N34" s="126">
        <v>0</v>
      </c>
      <c r="O34" s="126">
        <f t="shared" si="0"/>
        <v>0</v>
      </c>
      <c r="P34" s="126">
        <v>0</v>
      </c>
      <c r="Q34" s="126">
        <v>35</v>
      </c>
      <c r="R34" s="126">
        <v>0</v>
      </c>
      <c r="S34" s="126">
        <v>10</v>
      </c>
      <c r="T34" s="407">
        <v>24</v>
      </c>
      <c r="U34" s="23">
        <v>24</v>
      </c>
      <c r="V34" s="30" t="s">
        <v>192</v>
      </c>
      <c r="W34" s="126">
        <f t="shared" si="1"/>
        <v>45</v>
      </c>
      <c r="X34" s="126">
        <v>0</v>
      </c>
      <c r="Y34" s="126">
        <v>34</v>
      </c>
      <c r="Z34" s="126">
        <v>0</v>
      </c>
      <c r="AA34" s="126">
        <v>6</v>
      </c>
      <c r="AB34" s="126">
        <f t="shared" si="2"/>
        <v>40</v>
      </c>
      <c r="AC34" s="126">
        <v>0</v>
      </c>
      <c r="AD34" s="126">
        <v>25</v>
      </c>
      <c r="AE34" s="126">
        <v>0</v>
      </c>
      <c r="AF34" s="126">
        <v>5</v>
      </c>
      <c r="AG34" s="126">
        <f t="shared" si="3"/>
        <v>30</v>
      </c>
      <c r="AH34" s="126">
        <v>0</v>
      </c>
      <c r="AI34" s="126">
        <v>0</v>
      </c>
      <c r="AJ34" s="126">
        <v>0</v>
      </c>
      <c r="AK34" s="126">
        <v>0</v>
      </c>
      <c r="AL34" s="126">
        <f t="shared" si="11"/>
        <v>0</v>
      </c>
      <c r="AM34" s="407">
        <v>24</v>
      </c>
      <c r="AN34" s="23">
        <v>24</v>
      </c>
      <c r="AO34" s="30" t="s">
        <v>192</v>
      </c>
      <c r="AP34" s="126">
        <v>0</v>
      </c>
      <c r="AQ34" s="126">
        <v>1</v>
      </c>
      <c r="AR34" s="126">
        <v>0</v>
      </c>
      <c r="AS34" s="126">
        <v>0</v>
      </c>
      <c r="AT34" s="126">
        <f t="shared" si="4"/>
        <v>1</v>
      </c>
      <c r="AU34" s="126">
        <v>0</v>
      </c>
      <c r="AV34" s="126">
        <v>1</v>
      </c>
      <c r="AW34" s="126">
        <v>0</v>
      </c>
      <c r="AX34" s="126">
        <v>0</v>
      </c>
      <c r="AY34" s="126">
        <f t="shared" si="5"/>
        <v>1</v>
      </c>
      <c r="AZ34" s="126">
        <f t="shared" si="6"/>
        <v>117</v>
      </c>
      <c r="BA34" s="126">
        <v>0</v>
      </c>
      <c r="BB34" s="126">
        <v>0</v>
      </c>
      <c r="BC34" s="126">
        <v>0</v>
      </c>
      <c r="BD34" s="126">
        <f t="shared" si="7"/>
        <v>117</v>
      </c>
      <c r="BE34" s="126">
        <v>0</v>
      </c>
      <c r="BF34" s="126">
        <f t="shared" si="8"/>
        <v>0</v>
      </c>
      <c r="BG34" s="141">
        <f t="shared" si="9"/>
        <v>117</v>
      </c>
      <c r="BH34" s="407">
        <v>24</v>
      </c>
      <c r="BI34" s="67"/>
      <c r="BK34" s="87"/>
    </row>
    <row r="35" spans="1:63" ht="20.100000000000001" customHeight="1" x14ac:dyDescent="0.15">
      <c r="A35" s="23">
        <v>25</v>
      </c>
      <c r="B35" s="30" t="s">
        <v>12</v>
      </c>
      <c r="C35" s="126">
        <v>0</v>
      </c>
      <c r="D35" s="126">
        <v>0</v>
      </c>
      <c r="E35" s="126">
        <v>0</v>
      </c>
      <c r="F35" s="126">
        <v>0</v>
      </c>
      <c r="G35" s="126">
        <f t="shared" si="10"/>
        <v>0</v>
      </c>
      <c r="H35" s="126">
        <v>0</v>
      </c>
      <c r="I35" s="126">
        <v>0</v>
      </c>
      <c r="J35" s="126">
        <v>0</v>
      </c>
      <c r="K35" s="126">
        <v>0</v>
      </c>
      <c r="L35" s="126">
        <v>0</v>
      </c>
      <c r="M35" s="126">
        <v>0</v>
      </c>
      <c r="N35" s="126">
        <v>0</v>
      </c>
      <c r="O35" s="126">
        <f t="shared" si="0"/>
        <v>0</v>
      </c>
      <c r="P35" s="126">
        <v>0</v>
      </c>
      <c r="Q35" s="126">
        <v>5</v>
      </c>
      <c r="R35" s="126">
        <v>0</v>
      </c>
      <c r="S35" s="126">
        <v>2</v>
      </c>
      <c r="T35" s="410">
        <v>25</v>
      </c>
      <c r="U35" s="23">
        <v>25</v>
      </c>
      <c r="V35" s="30" t="s">
        <v>12</v>
      </c>
      <c r="W35" s="126">
        <f t="shared" si="1"/>
        <v>7</v>
      </c>
      <c r="X35" s="126">
        <v>0</v>
      </c>
      <c r="Y35" s="126">
        <v>5</v>
      </c>
      <c r="Z35" s="126">
        <v>0</v>
      </c>
      <c r="AA35" s="126">
        <v>2</v>
      </c>
      <c r="AB35" s="126">
        <f t="shared" si="2"/>
        <v>7</v>
      </c>
      <c r="AC35" s="126">
        <v>0</v>
      </c>
      <c r="AD35" s="126">
        <v>1</v>
      </c>
      <c r="AE35" s="126">
        <v>0</v>
      </c>
      <c r="AF35" s="126">
        <v>2</v>
      </c>
      <c r="AG35" s="126">
        <f t="shared" si="3"/>
        <v>3</v>
      </c>
      <c r="AH35" s="126">
        <v>0</v>
      </c>
      <c r="AI35" s="126">
        <v>0</v>
      </c>
      <c r="AJ35" s="126">
        <v>0</v>
      </c>
      <c r="AK35" s="126">
        <v>0</v>
      </c>
      <c r="AL35" s="126">
        <f t="shared" si="11"/>
        <v>0</v>
      </c>
      <c r="AM35" s="410">
        <v>25</v>
      </c>
      <c r="AN35" s="23">
        <v>25</v>
      </c>
      <c r="AO35" s="30" t="s">
        <v>12</v>
      </c>
      <c r="AP35" s="126">
        <v>0</v>
      </c>
      <c r="AQ35" s="126">
        <v>0</v>
      </c>
      <c r="AR35" s="126">
        <v>0</v>
      </c>
      <c r="AS35" s="126">
        <v>0</v>
      </c>
      <c r="AT35" s="126">
        <f t="shared" si="4"/>
        <v>0</v>
      </c>
      <c r="AU35" s="126">
        <v>0</v>
      </c>
      <c r="AV35" s="126">
        <v>0</v>
      </c>
      <c r="AW35" s="126">
        <v>0</v>
      </c>
      <c r="AX35" s="126">
        <v>0</v>
      </c>
      <c r="AY35" s="126">
        <f t="shared" si="5"/>
        <v>0</v>
      </c>
      <c r="AZ35" s="126">
        <f t="shared" si="6"/>
        <v>17</v>
      </c>
      <c r="BA35" s="126">
        <v>0</v>
      </c>
      <c r="BB35" s="126">
        <v>0</v>
      </c>
      <c r="BC35" s="126">
        <v>0</v>
      </c>
      <c r="BD35" s="126">
        <f t="shared" si="7"/>
        <v>17</v>
      </c>
      <c r="BE35" s="126">
        <v>0</v>
      </c>
      <c r="BF35" s="126">
        <f t="shared" si="8"/>
        <v>0</v>
      </c>
      <c r="BG35" s="141">
        <f t="shared" si="9"/>
        <v>17</v>
      </c>
      <c r="BH35" s="410">
        <v>25</v>
      </c>
      <c r="BI35" s="67"/>
      <c r="BK35" s="87"/>
    </row>
    <row r="36" spans="1:63" ht="20.100000000000001" customHeight="1" thickBot="1" x14ac:dyDescent="0.2">
      <c r="A36" s="495" t="s">
        <v>247</v>
      </c>
      <c r="B36" s="496"/>
      <c r="C36" s="131">
        <f t="shared" ref="C36:S36" si="12">SUM(C11:C35)</f>
        <v>47</v>
      </c>
      <c r="D36" s="131">
        <f t="shared" si="12"/>
        <v>1</v>
      </c>
      <c r="E36" s="131">
        <f t="shared" si="12"/>
        <v>11</v>
      </c>
      <c r="F36" s="131">
        <f t="shared" si="12"/>
        <v>0</v>
      </c>
      <c r="G36" s="131">
        <f t="shared" si="12"/>
        <v>59</v>
      </c>
      <c r="H36" s="131">
        <f t="shared" si="12"/>
        <v>2</v>
      </c>
      <c r="I36" s="131">
        <f t="shared" si="12"/>
        <v>0</v>
      </c>
      <c r="J36" s="131">
        <f t="shared" si="12"/>
        <v>0</v>
      </c>
      <c r="K36" s="131">
        <f t="shared" si="12"/>
        <v>0</v>
      </c>
      <c r="L36" s="131">
        <f t="shared" si="12"/>
        <v>0</v>
      </c>
      <c r="M36" s="131">
        <f t="shared" si="12"/>
        <v>0</v>
      </c>
      <c r="N36" s="131">
        <f t="shared" si="12"/>
        <v>0</v>
      </c>
      <c r="O36" s="131">
        <f t="shared" si="12"/>
        <v>0</v>
      </c>
      <c r="P36" s="131">
        <f t="shared" si="12"/>
        <v>3</v>
      </c>
      <c r="Q36" s="131">
        <f t="shared" si="12"/>
        <v>1812</v>
      </c>
      <c r="R36" s="131">
        <f t="shared" si="12"/>
        <v>9</v>
      </c>
      <c r="S36" s="131">
        <f t="shared" si="12"/>
        <v>416</v>
      </c>
      <c r="T36" s="411"/>
      <c r="U36" s="431" t="s">
        <v>217</v>
      </c>
      <c r="V36" s="432"/>
      <c r="W36" s="131">
        <f t="shared" ref="W36:AL36" si="13">SUM(W11:W35)</f>
        <v>2240</v>
      </c>
      <c r="X36" s="131">
        <f t="shared" si="13"/>
        <v>1</v>
      </c>
      <c r="Y36" s="131">
        <f t="shared" si="13"/>
        <v>1434</v>
      </c>
      <c r="Z36" s="131">
        <f t="shared" si="13"/>
        <v>1</v>
      </c>
      <c r="AA36" s="131">
        <f t="shared" si="13"/>
        <v>248</v>
      </c>
      <c r="AB36" s="131">
        <f t="shared" si="13"/>
        <v>1684</v>
      </c>
      <c r="AC36" s="131">
        <f t="shared" si="13"/>
        <v>3</v>
      </c>
      <c r="AD36" s="131">
        <f t="shared" si="13"/>
        <v>904</v>
      </c>
      <c r="AE36" s="131">
        <f t="shared" si="13"/>
        <v>1</v>
      </c>
      <c r="AF36" s="131">
        <f t="shared" si="13"/>
        <v>266</v>
      </c>
      <c r="AG36" s="131">
        <f t="shared" si="13"/>
        <v>1174</v>
      </c>
      <c r="AH36" s="131">
        <f t="shared" si="13"/>
        <v>0</v>
      </c>
      <c r="AI36" s="131">
        <f t="shared" si="13"/>
        <v>0</v>
      </c>
      <c r="AJ36" s="131">
        <f t="shared" si="13"/>
        <v>0</v>
      </c>
      <c r="AK36" s="131">
        <f t="shared" si="13"/>
        <v>0</v>
      </c>
      <c r="AL36" s="131">
        <f t="shared" si="13"/>
        <v>0</v>
      </c>
      <c r="AM36" s="412"/>
      <c r="AN36" s="431" t="s">
        <v>217</v>
      </c>
      <c r="AO36" s="432"/>
      <c r="AP36" s="131">
        <f t="shared" ref="AP36:BG36" si="14">SUM(AP11:AP35)</f>
        <v>0</v>
      </c>
      <c r="AQ36" s="131">
        <f t="shared" si="14"/>
        <v>18</v>
      </c>
      <c r="AR36" s="131">
        <f t="shared" si="14"/>
        <v>0</v>
      </c>
      <c r="AS36" s="131">
        <f t="shared" si="14"/>
        <v>0</v>
      </c>
      <c r="AT36" s="131">
        <f t="shared" si="14"/>
        <v>18</v>
      </c>
      <c r="AU36" s="131">
        <f t="shared" si="14"/>
        <v>0</v>
      </c>
      <c r="AV36" s="131">
        <f t="shared" si="14"/>
        <v>54</v>
      </c>
      <c r="AW36" s="131">
        <f t="shared" si="14"/>
        <v>0</v>
      </c>
      <c r="AX36" s="131">
        <f t="shared" si="14"/>
        <v>0</v>
      </c>
      <c r="AY36" s="131">
        <f t="shared" si="14"/>
        <v>54</v>
      </c>
      <c r="AZ36" s="131">
        <f t="shared" si="14"/>
        <v>5170</v>
      </c>
      <c r="BA36" s="131">
        <f t="shared" si="14"/>
        <v>0</v>
      </c>
      <c r="BB36" s="131">
        <f t="shared" si="14"/>
        <v>35</v>
      </c>
      <c r="BC36" s="131">
        <f t="shared" si="14"/>
        <v>30</v>
      </c>
      <c r="BD36" s="131">
        <f t="shared" si="14"/>
        <v>5237</v>
      </c>
      <c r="BE36" s="131">
        <f t="shared" si="14"/>
        <v>29</v>
      </c>
      <c r="BF36" s="131">
        <f t="shared" si="14"/>
        <v>90</v>
      </c>
      <c r="BG36" s="144">
        <f t="shared" si="14"/>
        <v>5325</v>
      </c>
      <c r="BH36" s="412"/>
      <c r="BI36" s="67"/>
    </row>
    <row r="37" spans="1:63" ht="20.100000000000001" customHeight="1" x14ac:dyDescent="0.15">
      <c r="AM37" s="406"/>
      <c r="BH37" s="406"/>
      <c r="BI37" s="67"/>
    </row>
  </sheetData>
  <mergeCells count="51">
    <mergeCell ref="AP6:BD6"/>
    <mergeCell ref="P7:S7"/>
    <mergeCell ref="X7:AB7"/>
    <mergeCell ref="AC7:AG7"/>
    <mergeCell ref="AH7:AL7"/>
    <mergeCell ref="AP7:AT7"/>
    <mergeCell ref="AU7:AY7"/>
    <mergeCell ref="AZ7:AZ9"/>
    <mergeCell ref="BA7:BA9"/>
    <mergeCell ref="BB7:BB9"/>
    <mergeCell ref="BC7:BC9"/>
    <mergeCell ref="BD7:BD9"/>
    <mergeCell ref="AY8:AY9"/>
    <mergeCell ref="X8:Y8"/>
    <mergeCell ref="Z8:AA8"/>
    <mergeCell ref="AC8:AD8"/>
    <mergeCell ref="AU8:AV8"/>
    <mergeCell ref="AW8:AX8"/>
    <mergeCell ref="AT8:AT9"/>
    <mergeCell ref="AP8:AQ8"/>
    <mergeCell ref="AR8:AS8"/>
    <mergeCell ref="A36:B36"/>
    <mergeCell ref="U36:V36"/>
    <mergeCell ref="AN36:AO36"/>
    <mergeCell ref="T6:T10"/>
    <mergeCell ref="AM6:AM10"/>
    <mergeCell ref="O7:O9"/>
    <mergeCell ref="AE8:AF8"/>
    <mergeCell ref="AH8:AI8"/>
    <mergeCell ref="AJ8:AK8"/>
    <mergeCell ref="P8:Q8"/>
    <mergeCell ref="R8:S8"/>
    <mergeCell ref="C6:G6"/>
    <mergeCell ref="H6:S6"/>
    <mergeCell ref="W6:AL6"/>
    <mergeCell ref="BE6:BE9"/>
    <mergeCell ref="BF6:BF9"/>
    <mergeCell ref="BG6:BG9"/>
    <mergeCell ref="BH6:BH10"/>
    <mergeCell ref="C7:C9"/>
    <mergeCell ref="D7:D9"/>
    <mergeCell ref="E7:E9"/>
    <mergeCell ref="F7:F9"/>
    <mergeCell ref="G7:G9"/>
    <mergeCell ref="H7:H9"/>
    <mergeCell ref="I7:I9"/>
    <mergeCell ref="J7:J9"/>
    <mergeCell ref="K7:K9"/>
    <mergeCell ref="L7:L9"/>
    <mergeCell ref="M7:M9"/>
    <mergeCell ref="N7:N9"/>
  </mergeCells>
  <phoneticPr fontId="2"/>
  <pageMargins left="0.78740157480314965" right="0.78740157480314965" top="0.78740157480314965" bottom="0.74803149606299213" header="0.51181102362204722" footer="0.51181102362204722"/>
  <pageSetup paperSize="9" firstPageNumber="31" fitToWidth="0" orientation="portrait" useFirstPageNumber="1" r:id="rId1"/>
  <headerFooter scaleWithDoc="0" alignWithMargins="0">
    <oddFooter>&amp;C- &amp;P -</oddFooter>
  </headerFooter>
  <colBreaks count="5" manualBreakCount="5">
    <brk id="10" max="35" man="1"/>
    <brk id="20" max="35" man="1"/>
    <brk id="30" max="35" man="1"/>
    <brk id="39" max="35" man="1"/>
    <brk id="49" max="3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BK37"/>
  <sheetViews>
    <sheetView view="pageBreakPreview" zoomScaleSheetLayoutView="100" workbookViewId="0">
      <selection sqref="A1:XFD1048576"/>
    </sheetView>
  </sheetViews>
  <sheetFormatPr defaultColWidth="10.625" defaultRowHeight="20.100000000000001" customHeight="1" x14ac:dyDescent="0.15"/>
  <cols>
    <col min="1" max="1" width="5.625" style="17" customWidth="1"/>
    <col min="2" max="2" width="11.625" style="17" customWidth="1"/>
    <col min="3" max="19" width="8.125" style="17" customWidth="1"/>
    <col min="20" max="20" width="5.625" style="18" customWidth="1"/>
    <col min="21" max="21" width="5.625" style="17" customWidth="1"/>
    <col min="22" max="22" width="11.625" style="17" customWidth="1"/>
    <col min="23" max="38" width="8.25" style="17" customWidth="1"/>
    <col min="39" max="39" width="5.625" style="18" customWidth="1"/>
    <col min="40" max="40" width="5.625" style="17" customWidth="1"/>
    <col min="41" max="41" width="11.625" style="17" customWidth="1"/>
    <col min="42" max="59" width="8.125" style="17" customWidth="1"/>
    <col min="60" max="60" width="5.625" style="18" customWidth="1"/>
    <col min="61" max="16384" width="10.625" style="17"/>
  </cols>
  <sheetData>
    <row r="1" spans="1:63" s="67" customFormat="1" ht="20.100000000000001" customHeight="1" x14ac:dyDescent="0.15">
      <c r="A1" s="67" t="str">
        <f>目次!A6</f>
        <v>令和３年度　市町村税の課税状況等の調</v>
      </c>
      <c r="T1" s="96"/>
      <c r="AM1" s="96"/>
      <c r="BH1" s="96"/>
    </row>
    <row r="2" spans="1:63" s="67" customFormat="1" ht="20.100000000000001" customHeight="1" x14ac:dyDescent="0.15">
      <c r="A2" s="67" t="s">
        <v>432</v>
      </c>
      <c r="T2" s="96"/>
      <c r="AM2" s="96"/>
      <c r="BH2" s="96"/>
    </row>
    <row r="3" spans="1:63" ht="20.100000000000001" customHeight="1" x14ac:dyDescent="0.15">
      <c r="BI3" s="67"/>
    </row>
    <row r="4" spans="1:63" ht="20.100000000000001" customHeight="1" x14ac:dyDescent="0.15">
      <c r="A4" s="17" t="s">
        <v>342</v>
      </c>
      <c r="U4" s="17" t="str">
        <f>$A$4</f>
        <v>第１１表　　課税台数</v>
      </c>
      <c r="AN4" s="17" t="str">
        <f>$A$4</f>
        <v>第１１表　　課税台数</v>
      </c>
      <c r="BI4" s="67"/>
    </row>
    <row r="5" spans="1:63" ht="20.100000000000001" customHeight="1" thickBot="1" x14ac:dyDescent="0.2">
      <c r="I5" s="104"/>
      <c r="J5" s="67"/>
      <c r="K5" s="67"/>
      <c r="L5" s="67"/>
      <c r="M5" s="67"/>
      <c r="N5" s="67"/>
      <c r="O5" s="67"/>
      <c r="U5" s="17" t="s">
        <v>114</v>
      </c>
      <c r="AN5" s="17" t="s">
        <v>114</v>
      </c>
      <c r="BI5" s="67"/>
    </row>
    <row r="6" spans="1:63" ht="20.100000000000001" customHeight="1" x14ac:dyDescent="0.15">
      <c r="A6" s="19"/>
      <c r="B6" s="26" t="s">
        <v>9</v>
      </c>
      <c r="C6" s="443" t="s">
        <v>369</v>
      </c>
      <c r="D6" s="444"/>
      <c r="E6" s="444"/>
      <c r="F6" s="444"/>
      <c r="G6" s="499"/>
      <c r="H6" s="425" t="s">
        <v>0</v>
      </c>
      <c r="I6" s="426"/>
      <c r="J6" s="426"/>
      <c r="K6" s="426"/>
      <c r="L6" s="426"/>
      <c r="M6" s="426"/>
      <c r="N6" s="426"/>
      <c r="O6" s="426"/>
      <c r="P6" s="426"/>
      <c r="Q6" s="426"/>
      <c r="R6" s="426"/>
      <c r="S6" s="500"/>
      <c r="T6" s="491" t="s">
        <v>347</v>
      </c>
      <c r="U6" s="19"/>
      <c r="V6" s="26" t="s">
        <v>9</v>
      </c>
      <c r="W6" s="501" t="s">
        <v>357</v>
      </c>
      <c r="X6" s="502"/>
      <c r="Y6" s="502"/>
      <c r="Z6" s="502"/>
      <c r="AA6" s="502"/>
      <c r="AB6" s="502"/>
      <c r="AC6" s="502"/>
      <c r="AD6" s="502"/>
      <c r="AE6" s="502"/>
      <c r="AF6" s="502"/>
      <c r="AG6" s="502"/>
      <c r="AH6" s="502"/>
      <c r="AI6" s="502"/>
      <c r="AJ6" s="502"/>
      <c r="AK6" s="502"/>
      <c r="AL6" s="503"/>
      <c r="AM6" s="491" t="s">
        <v>347</v>
      </c>
      <c r="AN6" s="19"/>
      <c r="AO6" s="26" t="s">
        <v>9</v>
      </c>
      <c r="AP6" s="501" t="s">
        <v>374</v>
      </c>
      <c r="AQ6" s="502"/>
      <c r="AR6" s="502"/>
      <c r="AS6" s="502"/>
      <c r="AT6" s="502"/>
      <c r="AU6" s="502"/>
      <c r="AV6" s="502"/>
      <c r="AW6" s="502"/>
      <c r="AX6" s="502"/>
      <c r="AY6" s="502"/>
      <c r="AZ6" s="502"/>
      <c r="BA6" s="502"/>
      <c r="BB6" s="502"/>
      <c r="BC6" s="502"/>
      <c r="BD6" s="505"/>
      <c r="BE6" s="488" t="s">
        <v>83</v>
      </c>
      <c r="BF6" s="488" t="s">
        <v>333</v>
      </c>
      <c r="BG6" s="489" t="s">
        <v>227</v>
      </c>
      <c r="BH6" s="491" t="s">
        <v>347</v>
      </c>
      <c r="BI6" s="67"/>
    </row>
    <row r="7" spans="1:63" ht="20.100000000000001" customHeight="1" x14ac:dyDescent="0.15">
      <c r="A7" s="116"/>
      <c r="B7" s="118"/>
      <c r="C7" s="437" t="s">
        <v>93</v>
      </c>
      <c r="D7" s="437" t="s">
        <v>27</v>
      </c>
      <c r="E7" s="437" t="s">
        <v>207</v>
      </c>
      <c r="F7" s="437" t="s">
        <v>208</v>
      </c>
      <c r="G7" s="437" t="s">
        <v>99</v>
      </c>
      <c r="H7" s="437" t="s">
        <v>388</v>
      </c>
      <c r="I7" s="437" t="s">
        <v>81</v>
      </c>
      <c r="J7" s="437" t="s">
        <v>335</v>
      </c>
      <c r="K7" s="437" t="s">
        <v>365</v>
      </c>
      <c r="L7" s="437" t="s">
        <v>366</v>
      </c>
      <c r="M7" s="437" t="s">
        <v>367</v>
      </c>
      <c r="N7" s="437" t="s">
        <v>260</v>
      </c>
      <c r="O7" s="437" t="s">
        <v>368</v>
      </c>
      <c r="P7" s="506" t="s">
        <v>389</v>
      </c>
      <c r="Q7" s="507"/>
      <c r="R7" s="507"/>
      <c r="S7" s="508"/>
      <c r="T7" s="492"/>
      <c r="U7" s="116"/>
      <c r="V7" s="118"/>
      <c r="W7" s="190" t="s">
        <v>329</v>
      </c>
      <c r="X7" s="497" t="s">
        <v>371</v>
      </c>
      <c r="Y7" s="509"/>
      <c r="Z7" s="509"/>
      <c r="AA7" s="509"/>
      <c r="AB7" s="498"/>
      <c r="AC7" s="497" t="s">
        <v>226</v>
      </c>
      <c r="AD7" s="509"/>
      <c r="AE7" s="509"/>
      <c r="AF7" s="509"/>
      <c r="AG7" s="498"/>
      <c r="AH7" s="497" t="s">
        <v>328</v>
      </c>
      <c r="AI7" s="509"/>
      <c r="AJ7" s="509"/>
      <c r="AK7" s="509"/>
      <c r="AL7" s="510"/>
      <c r="AM7" s="492"/>
      <c r="AN7" s="116"/>
      <c r="AO7" s="118"/>
      <c r="AP7" s="497" t="s">
        <v>372</v>
      </c>
      <c r="AQ7" s="509"/>
      <c r="AR7" s="509"/>
      <c r="AS7" s="509"/>
      <c r="AT7" s="498"/>
      <c r="AU7" s="497" t="s">
        <v>375</v>
      </c>
      <c r="AV7" s="509"/>
      <c r="AW7" s="509"/>
      <c r="AX7" s="509"/>
      <c r="AY7" s="498"/>
      <c r="AZ7" s="435" t="s">
        <v>197</v>
      </c>
      <c r="BA7" s="448" t="s">
        <v>38</v>
      </c>
      <c r="BB7" s="437" t="s">
        <v>64</v>
      </c>
      <c r="BC7" s="512" t="s">
        <v>373</v>
      </c>
      <c r="BD7" s="514" t="s">
        <v>67</v>
      </c>
      <c r="BE7" s="448"/>
      <c r="BF7" s="448"/>
      <c r="BG7" s="490"/>
      <c r="BH7" s="492"/>
      <c r="BI7" s="67"/>
    </row>
    <row r="8" spans="1:63" ht="20.100000000000001" customHeight="1" x14ac:dyDescent="0.15">
      <c r="A8" s="20"/>
      <c r="B8" s="27"/>
      <c r="C8" s="494"/>
      <c r="D8" s="494"/>
      <c r="E8" s="494"/>
      <c r="F8" s="494"/>
      <c r="G8" s="494"/>
      <c r="H8" s="494"/>
      <c r="I8" s="494"/>
      <c r="J8" s="434"/>
      <c r="K8" s="434"/>
      <c r="L8" s="494"/>
      <c r="M8" s="434"/>
      <c r="N8" s="494"/>
      <c r="O8" s="494"/>
      <c r="P8" s="497" t="s">
        <v>370</v>
      </c>
      <c r="Q8" s="498"/>
      <c r="R8" s="497" t="s">
        <v>92</v>
      </c>
      <c r="S8" s="498"/>
      <c r="T8" s="492"/>
      <c r="U8" s="20"/>
      <c r="V8" s="27"/>
      <c r="W8" s="172" t="s">
        <v>354</v>
      </c>
      <c r="X8" s="497" t="s">
        <v>370</v>
      </c>
      <c r="Y8" s="498"/>
      <c r="Z8" s="497" t="s">
        <v>92</v>
      </c>
      <c r="AA8" s="498"/>
      <c r="AB8" s="172" t="s">
        <v>354</v>
      </c>
      <c r="AC8" s="497" t="s">
        <v>370</v>
      </c>
      <c r="AD8" s="498"/>
      <c r="AE8" s="497" t="s">
        <v>92</v>
      </c>
      <c r="AF8" s="498"/>
      <c r="AG8" s="172" t="s">
        <v>354</v>
      </c>
      <c r="AH8" s="497" t="s">
        <v>370</v>
      </c>
      <c r="AI8" s="498"/>
      <c r="AJ8" s="497" t="s">
        <v>92</v>
      </c>
      <c r="AK8" s="498"/>
      <c r="AL8" s="172" t="s">
        <v>354</v>
      </c>
      <c r="AM8" s="492"/>
      <c r="AN8" s="20"/>
      <c r="AO8" s="27"/>
      <c r="AP8" s="497" t="s">
        <v>370</v>
      </c>
      <c r="AQ8" s="498"/>
      <c r="AR8" s="497" t="s">
        <v>92</v>
      </c>
      <c r="AS8" s="498"/>
      <c r="AT8" s="504" t="s">
        <v>354</v>
      </c>
      <c r="AU8" s="497" t="s">
        <v>370</v>
      </c>
      <c r="AV8" s="498"/>
      <c r="AW8" s="497" t="s">
        <v>376</v>
      </c>
      <c r="AX8" s="498"/>
      <c r="AY8" s="504" t="s">
        <v>354</v>
      </c>
      <c r="AZ8" s="511"/>
      <c r="BA8" s="513"/>
      <c r="BB8" s="494"/>
      <c r="BC8" s="448"/>
      <c r="BD8" s="504"/>
      <c r="BE8" s="448"/>
      <c r="BF8" s="448"/>
      <c r="BG8" s="490"/>
      <c r="BH8" s="492"/>
      <c r="BI8" s="67"/>
    </row>
    <row r="9" spans="1:63" ht="20.100000000000001" customHeight="1" x14ac:dyDescent="0.15">
      <c r="A9" s="20"/>
      <c r="B9" s="27"/>
      <c r="C9" s="494"/>
      <c r="D9" s="494"/>
      <c r="E9" s="494"/>
      <c r="F9" s="494"/>
      <c r="G9" s="494"/>
      <c r="H9" s="494"/>
      <c r="I9" s="494"/>
      <c r="J9" s="434"/>
      <c r="K9" s="434"/>
      <c r="L9" s="494"/>
      <c r="M9" s="434"/>
      <c r="N9" s="494"/>
      <c r="O9" s="494"/>
      <c r="P9" s="41" t="s">
        <v>47</v>
      </c>
      <c r="Q9" s="41" t="s">
        <v>90</v>
      </c>
      <c r="R9" s="41" t="s">
        <v>47</v>
      </c>
      <c r="S9" s="41" t="s">
        <v>90</v>
      </c>
      <c r="T9" s="492"/>
      <c r="U9" s="20"/>
      <c r="V9" s="27"/>
      <c r="W9" s="172"/>
      <c r="X9" s="41" t="s">
        <v>47</v>
      </c>
      <c r="Y9" s="41" t="s">
        <v>90</v>
      </c>
      <c r="Z9" s="41" t="s">
        <v>47</v>
      </c>
      <c r="AA9" s="41" t="s">
        <v>90</v>
      </c>
      <c r="AB9" s="172"/>
      <c r="AC9" s="191" t="s">
        <v>47</v>
      </c>
      <c r="AD9" s="41" t="s">
        <v>90</v>
      </c>
      <c r="AE9" s="41" t="s">
        <v>47</v>
      </c>
      <c r="AF9" s="41" t="s">
        <v>90</v>
      </c>
      <c r="AG9" s="172"/>
      <c r="AH9" s="191" t="s">
        <v>47</v>
      </c>
      <c r="AI9" s="41" t="s">
        <v>90</v>
      </c>
      <c r="AJ9" s="41" t="s">
        <v>47</v>
      </c>
      <c r="AK9" s="41" t="s">
        <v>90</v>
      </c>
      <c r="AL9" s="172"/>
      <c r="AM9" s="492"/>
      <c r="AN9" s="20"/>
      <c r="AO9" s="27"/>
      <c r="AP9" s="191" t="s">
        <v>47</v>
      </c>
      <c r="AQ9" s="41" t="s">
        <v>90</v>
      </c>
      <c r="AR9" s="41" t="s">
        <v>47</v>
      </c>
      <c r="AS9" s="41" t="s">
        <v>90</v>
      </c>
      <c r="AT9" s="504"/>
      <c r="AU9" s="191" t="s">
        <v>47</v>
      </c>
      <c r="AV9" s="41" t="s">
        <v>90</v>
      </c>
      <c r="AW9" s="41" t="s">
        <v>47</v>
      </c>
      <c r="AX9" s="41" t="s">
        <v>90</v>
      </c>
      <c r="AY9" s="504"/>
      <c r="AZ9" s="511"/>
      <c r="BA9" s="513"/>
      <c r="BB9" s="494"/>
      <c r="BC9" s="448"/>
      <c r="BD9" s="504"/>
      <c r="BE9" s="448"/>
      <c r="BF9" s="448"/>
      <c r="BG9" s="490"/>
      <c r="BH9" s="492"/>
      <c r="BI9" s="67"/>
    </row>
    <row r="10" spans="1:63" ht="20.100000000000001" customHeight="1" x14ac:dyDescent="0.15">
      <c r="A10" s="117" t="s">
        <v>26</v>
      </c>
      <c r="B10" s="27"/>
      <c r="C10" s="43" t="s">
        <v>85</v>
      </c>
      <c r="D10" s="43" t="s">
        <v>85</v>
      </c>
      <c r="E10" s="43" t="s">
        <v>85</v>
      </c>
      <c r="F10" s="43" t="s">
        <v>85</v>
      </c>
      <c r="G10" s="43" t="s">
        <v>85</v>
      </c>
      <c r="H10" s="43" t="s">
        <v>85</v>
      </c>
      <c r="I10" s="43" t="s">
        <v>85</v>
      </c>
      <c r="J10" s="43" t="s">
        <v>85</v>
      </c>
      <c r="K10" s="43" t="s">
        <v>85</v>
      </c>
      <c r="L10" s="43" t="s">
        <v>85</v>
      </c>
      <c r="M10" s="43" t="s">
        <v>85</v>
      </c>
      <c r="N10" s="43" t="s">
        <v>85</v>
      </c>
      <c r="O10" s="43" t="s">
        <v>85</v>
      </c>
      <c r="P10" s="43" t="s">
        <v>85</v>
      </c>
      <c r="Q10" s="43" t="s">
        <v>85</v>
      </c>
      <c r="R10" s="43" t="s">
        <v>85</v>
      </c>
      <c r="S10" s="43" t="s">
        <v>85</v>
      </c>
      <c r="T10" s="493"/>
      <c r="U10" s="117" t="s">
        <v>26</v>
      </c>
      <c r="V10" s="27"/>
      <c r="W10" s="43" t="s">
        <v>85</v>
      </c>
      <c r="X10" s="43" t="s">
        <v>85</v>
      </c>
      <c r="Y10" s="43" t="s">
        <v>85</v>
      </c>
      <c r="Z10" s="43" t="s">
        <v>85</v>
      </c>
      <c r="AA10" s="43" t="s">
        <v>85</v>
      </c>
      <c r="AB10" s="43" t="s">
        <v>85</v>
      </c>
      <c r="AC10" s="138" t="s">
        <v>85</v>
      </c>
      <c r="AD10" s="43" t="s">
        <v>85</v>
      </c>
      <c r="AE10" s="43" t="s">
        <v>85</v>
      </c>
      <c r="AF10" s="43" t="s">
        <v>85</v>
      </c>
      <c r="AG10" s="43" t="s">
        <v>85</v>
      </c>
      <c r="AH10" s="138" t="s">
        <v>85</v>
      </c>
      <c r="AI10" s="43" t="s">
        <v>85</v>
      </c>
      <c r="AJ10" s="43" t="s">
        <v>85</v>
      </c>
      <c r="AK10" s="43" t="s">
        <v>85</v>
      </c>
      <c r="AL10" s="43" t="s">
        <v>85</v>
      </c>
      <c r="AM10" s="493"/>
      <c r="AN10" s="117" t="s">
        <v>26</v>
      </c>
      <c r="AO10" s="27"/>
      <c r="AP10" s="138" t="s">
        <v>85</v>
      </c>
      <c r="AQ10" s="43" t="s">
        <v>85</v>
      </c>
      <c r="AR10" s="43" t="s">
        <v>85</v>
      </c>
      <c r="AS10" s="43" t="s">
        <v>85</v>
      </c>
      <c r="AT10" s="43" t="s">
        <v>85</v>
      </c>
      <c r="AU10" s="138" t="s">
        <v>85</v>
      </c>
      <c r="AV10" s="43" t="s">
        <v>85</v>
      </c>
      <c r="AW10" s="43" t="s">
        <v>85</v>
      </c>
      <c r="AX10" s="43" t="s">
        <v>85</v>
      </c>
      <c r="AY10" s="43" t="s">
        <v>85</v>
      </c>
      <c r="AZ10" s="36" t="s">
        <v>85</v>
      </c>
      <c r="BA10" s="43" t="s">
        <v>85</v>
      </c>
      <c r="BB10" s="43" t="s">
        <v>85</v>
      </c>
      <c r="BC10" s="43" t="s">
        <v>85</v>
      </c>
      <c r="BD10" s="43" t="s">
        <v>85</v>
      </c>
      <c r="BE10" s="43" t="s">
        <v>85</v>
      </c>
      <c r="BF10" s="43" t="s">
        <v>85</v>
      </c>
      <c r="BG10" s="62" t="s">
        <v>85</v>
      </c>
      <c r="BH10" s="493"/>
      <c r="BI10" s="67"/>
    </row>
    <row r="11" spans="1:63" ht="20.100000000000001" customHeight="1" x14ac:dyDescent="0.15">
      <c r="A11" s="22">
        <v>1</v>
      </c>
      <c r="B11" s="29" t="s">
        <v>161</v>
      </c>
      <c r="C11" s="122">
        <v>4171</v>
      </c>
      <c r="D11" s="129">
        <v>648</v>
      </c>
      <c r="E11" s="129">
        <v>1034</v>
      </c>
      <c r="F11" s="129">
        <v>84</v>
      </c>
      <c r="G11" s="129">
        <f t="shared" ref="G11:G35" si="0">SUM(C11:F11)</f>
        <v>5937</v>
      </c>
      <c r="H11" s="129">
        <v>2666</v>
      </c>
      <c r="I11" s="156">
        <v>0</v>
      </c>
      <c r="J11" s="156">
        <v>0</v>
      </c>
      <c r="K11" s="156">
        <v>1</v>
      </c>
      <c r="L11" s="156">
        <v>0</v>
      </c>
      <c r="M11" s="156">
        <v>0</v>
      </c>
      <c r="N11" s="156">
        <v>0</v>
      </c>
      <c r="O11" s="156">
        <f t="shared" ref="O11:O35" si="1">SUM(I11:N11)</f>
        <v>1</v>
      </c>
      <c r="P11" s="156">
        <v>0</v>
      </c>
      <c r="Q11" s="156">
        <v>31411</v>
      </c>
      <c r="R11" s="156">
        <v>222</v>
      </c>
      <c r="S11" s="156">
        <v>5768</v>
      </c>
      <c r="T11" s="405">
        <v>1</v>
      </c>
      <c r="U11" s="22">
        <v>1</v>
      </c>
      <c r="V11" s="29" t="s">
        <v>161</v>
      </c>
      <c r="W11" s="156">
        <f t="shared" ref="W11:W35" si="2">SUM(P11:S11)</f>
        <v>37401</v>
      </c>
      <c r="X11" s="156">
        <v>0</v>
      </c>
      <c r="Y11" s="156">
        <v>26176</v>
      </c>
      <c r="Z11" s="156">
        <v>301</v>
      </c>
      <c r="AA11" s="156">
        <v>6069</v>
      </c>
      <c r="AB11" s="156">
        <f t="shared" ref="AB11:AB35" si="3">SUM(X11:AA11)</f>
        <v>32546</v>
      </c>
      <c r="AC11" s="156">
        <v>0</v>
      </c>
      <c r="AD11" s="156">
        <v>10695</v>
      </c>
      <c r="AE11" s="156">
        <v>61</v>
      </c>
      <c r="AF11" s="156">
        <v>4210</v>
      </c>
      <c r="AG11" s="156">
        <f t="shared" ref="AG11:AG35" si="4">SUM(AC11:AF11)</f>
        <v>14966</v>
      </c>
      <c r="AH11" s="156">
        <v>0</v>
      </c>
      <c r="AI11" s="156">
        <v>0</v>
      </c>
      <c r="AJ11" s="156">
        <v>0</v>
      </c>
      <c r="AK11" s="156">
        <v>0</v>
      </c>
      <c r="AL11" s="156">
        <f t="shared" ref="AL11:AL35" si="5">SUM(AH11:AK11)</f>
        <v>0</v>
      </c>
      <c r="AM11" s="405">
        <v>1</v>
      </c>
      <c r="AN11" s="22">
        <v>1</v>
      </c>
      <c r="AO11" s="29" t="s">
        <v>161</v>
      </c>
      <c r="AP11" s="156">
        <v>0</v>
      </c>
      <c r="AQ11" s="156">
        <v>343</v>
      </c>
      <c r="AR11" s="156">
        <v>0</v>
      </c>
      <c r="AS11" s="156">
        <v>0</v>
      </c>
      <c r="AT11" s="156">
        <f t="shared" ref="AT11:AT35" si="6">SUM(AP11:AS11)</f>
        <v>343</v>
      </c>
      <c r="AU11" s="156">
        <v>0</v>
      </c>
      <c r="AV11" s="156">
        <v>1275</v>
      </c>
      <c r="AW11" s="156">
        <v>14</v>
      </c>
      <c r="AX11" s="156">
        <v>103</v>
      </c>
      <c r="AY11" s="156">
        <f t="shared" ref="AY11:AY35" si="7">SUM(AU11:AX11)</f>
        <v>1392</v>
      </c>
      <c r="AZ11" s="156">
        <f t="shared" ref="AZ11:AZ35" si="8">SUM(W11,AB11,AG11,AL11,AT11,AY11)</f>
        <v>86648</v>
      </c>
      <c r="BA11" s="156">
        <v>1</v>
      </c>
      <c r="BB11" s="156">
        <v>1647</v>
      </c>
      <c r="BC11" s="156">
        <v>1297</v>
      </c>
      <c r="BD11" s="156">
        <f t="shared" ref="BD11:BD35" si="9">SUM(H11,O11,AZ11,BA11:BC11)</f>
        <v>92260</v>
      </c>
      <c r="BE11" s="156">
        <v>3461</v>
      </c>
      <c r="BF11" s="156">
        <f t="shared" ref="BF11:BF35" si="10">SUM(G11,H11,BE11)</f>
        <v>12064</v>
      </c>
      <c r="BG11" s="193">
        <f t="shared" ref="BG11:BG35" si="11">SUM(BD11,BF11)-H11</f>
        <v>101658</v>
      </c>
      <c r="BH11" s="405">
        <v>1</v>
      </c>
      <c r="BI11" s="67"/>
      <c r="BK11" s="87"/>
    </row>
    <row r="12" spans="1:63" ht="20.100000000000001" customHeight="1" x14ac:dyDescent="0.15">
      <c r="A12" s="23">
        <v>2</v>
      </c>
      <c r="B12" s="30" t="s">
        <v>165</v>
      </c>
      <c r="C12" s="123">
        <v>775</v>
      </c>
      <c r="D12" s="124">
        <v>73</v>
      </c>
      <c r="E12" s="124">
        <v>154</v>
      </c>
      <c r="F12" s="124">
        <v>21</v>
      </c>
      <c r="G12" s="124">
        <f t="shared" si="0"/>
        <v>1023</v>
      </c>
      <c r="H12" s="124">
        <v>446</v>
      </c>
      <c r="I12" s="126">
        <v>0</v>
      </c>
      <c r="J12" s="126">
        <v>0</v>
      </c>
      <c r="K12" s="126">
        <v>3</v>
      </c>
      <c r="L12" s="126">
        <v>0</v>
      </c>
      <c r="M12" s="126">
        <v>0</v>
      </c>
      <c r="N12" s="126">
        <v>0</v>
      </c>
      <c r="O12" s="126">
        <f t="shared" si="1"/>
        <v>3</v>
      </c>
      <c r="P12" s="126">
        <v>2</v>
      </c>
      <c r="Q12" s="126">
        <v>6092</v>
      </c>
      <c r="R12" s="126">
        <v>43</v>
      </c>
      <c r="S12" s="126">
        <v>2432</v>
      </c>
      <c r="T12" s="407">
        <v>2</v>
      </c>
      <c r="U12" s="23">
        <v>2</v>
      </c>
      <c r="V12" s="30" t="s">
        <v>165</v>
      </c>
      <c r="W12" s="126">
        <f t="shared" si="2"/>
        <v>8569</v>
      </c>
      <c r="X12" s="126">
        <v>0</v>
      </c>
      <c r="Y12" s="126">
        <v>4983</v>
      </c>
      <c r="Z12" s="126">
        <v>37</v>
      </c>
      <c r="AA12" s="126">
        <v>2239</v>
      </c>
      <c r="AB12" s="126">
        <f t="shared" si="3"/>
        <v>7259</v>
      </c>
      <c r="AC12" s="126">
        <v>1</v>
      </c>
      <c r="AD12" s="126">
        <v>2278</v>
      </c>
      <c r="AE12" s="126">
        <v>7</v>
      </c>
      <c r="AF12" s="126">
        <v>1776</v>
      </c>
      <c r="AG12" s="126">
        <f t="shared" si="4"/>
        <v>4062</v>
      </c>
      <c r="AH12" s="126">
        <v>0</v>
      </c>
      <c r="AI12" s="126">
        <v>0</v>
      </c>
      <c r="AJ12" s="126">
        <v>0</v>
      </c>
      <c r="AK12" s="126">
        <v>0</v>
      </c>
      <c r="AL12" s="126">
        <f t="shared" si="5"/>
        <v>0</v>
      </c>
      <c r="AM12" s="407">
        <v>2</v>
      </c>
      <c r="AN12" s="23">
        <v>2</v>
      </c>
      <c r="AO12" s="30" t="s">
        <v>165</v>
      </c>
      <c r="AP12" s="126">
        <v>0</v>
      </c>
      <c r="AQ12" s="126">
        <v>94</v>
      </c>
      <c r="AR12" s="126">
        <v>0</v>
      </c>
      <c r="AS12" s="126">
        <v>0</v>
      </c>
      <c r="AT12" s="126">
        <f t="shared" si="6"/>
        <v>94</v>
      </c>
      <c r="AU12" s="126">
        <v>0</v>
      </c>
      <c r="AV12" s="126">
        <v>265</v>
      </c>
      <c r="AW12" s="126">
        <v>1</v>
      </c>
      <c r="AX12" s="126">
        <v>15</v>
      </c>
      <c r="AY12" s="126">
        <f t="shared" si="7"/>
        <v>281</v>
      </c>
      <c r="AZ12" s="126">
        <f t="shared" si="8"/>
        <v>20265</v>
      </c>
      <c r="BA12" s="126">
        <v>0</v>
      </c>
      <c r="BB12" s="126">
        <v>2721</v>
      </c>
      <c r="BC12" s="126">
        <v>460</v>
      </c>
      <c r="BD12" s="126">
        <f t="shared" si="9"/>
        <v>23895</v>
      </c>
      <c r="BE12" s="126">
        <v>521</v>
      </c>
      <c r="BF12" s="126">
        <f t="shared" si="10"/>
        <v>1990</v>
      </c>
      <c r="BG12" s="141">
        <f t="shared" si="11"/>
        <v>25439</v>
      </c>
      <c r="BH12" s="407">
        <v>2</v>
      </c>
      <c r="BI12" s="67"/>
      <c r="BK12" s="87"/>
    </row>
    <row r="13" spans="1:63" ht="20.100000000000001" customHeight="1" x14ac:dyDescent="0.15">
      <c r="A13" s="23">
        <v>3</v>
      </c>
      <c r="B13" s="30" t="s">
        <v>166</v>
      </c>
      <c r="C13" s="124">
        <v>1908</v>
      </c>
      <c r="D13" s="124">
        <v>172</v>
      </c>
      <c r="E13" s="124">
        <v>294</v>
      </c>
      <c r="F13" s="124">
        <v>47</v>
      </c>
      <c r="G13" s="124">
        <f t="shared" si="0"/>
        <v>2421</v>
      </c>
      <c r="H13" s="124">
        <v>705</v>
      </c>
      <c r="I13" s="124">
        <v>0</v>
      </c>
      <c r="J13" s="124">
        <v>0</v>
      </c>
      <c r="K13" s="124">
        <v>1</v>
      </c>
      <c r="L13" s="124">
        <v>0</v>
      </c>
      <c r="M13" s="124">
        <v>0</v>
      </c>
      <c r="N13" s="124">
        <v>0</v>
      </c>
      <c r="O13" s="124">
        <f t="shared" si="1"/>
        <v>1</v>
      </c>
      <c r="P13" s="126">
        <v>0</v>
      </c>
      <c r="Q13" s="126">
        <v>10430</v>
      </c>
      <c r="R13" s="126">
        <v>58</v>
      </c>
      <c r="S13" s="126">
        <v>4918</v>
      </c>
      <c r="T13" s="407">
        <v>3</v>
      </c>
      <c r="U13" s="23">
        <v>3</v>
      </c>
      <c r="V13" s="30" t="s">
        <v>166</v>
      </c>
      <c r="W13" s="126">
        <f t="shared" si="2"/>
        <v>15406</v>
      </c>
      <c r="X13" s="126">
        <v>0</v>
      </c>
      <c r="Y13" s="126">
        <v>8288</v>
      </c>
      <c r="Z13" s="126">
        <v>84</v>
      </c>
      <c r="AA13" s="126">
        <v>4340</v>
      </c>
      <c r="AB13" s="126">
        <f t="shared" si="3"/>
        <v>12712</v>
      </c>
      <c r="AC13" s="126">
        <v>0</v>
      </c>
      <c r="AD13" s="126">
        <v>4259</v>
      </c>
      <c r="AE13" s="126">
        <v>37</v>
      </c>
      <c r="AF13" s="126">
        <v>5194</v>
      </c>
      <c r="AG13" s="126">
        <f t="shared" si="4"/>
        <v>9490</v>
      </c>
      <c r="AH13" s="126">
        <v>0</v>
      </c>
      <c r="AI13" s="126">
        <v>0</v>
      </c>
      <c r="AJ13" s="126">
        <v>0</v>
      </c>
      <c r="AK13" s="126">
        <v>0</v>
      </c>
      <c r="AL13" s="126">
        <f t="shared" si="5"/>
        <v>0</v>
      </c>
      <c r="AM13" s="407">
        <v>3</v>
      </c>
      <c r="AN13" s="23">
        <v>3</v>
      </c>
      <c r="AO13" s="30" t="s">
        <v>166</v>
      </c>
      <c r="AP13" s="126">
        <v>0</v>
      </c>
      <c r="AQ13" s="126">
        <v>141</v>
      </c>
      <c r="AR13" s="126">
        <v>0</v>
      </c>
      <c r="AS13" s="126">
        <v>0</v>
      </c>
      <c r="AT13" s="126">
        <f t="shared" si="6"/>
        <v>141</v>
      </c>
      <c r="AU13" s="126">
        <v>0</v>
      </c>
      <c r="AV13" s="126">
        <v>448</v>
      </c>
      <c r="AW13" s="126">
        <v>0</v>
      </c>
      <c r="AX13" s="126">
        <v>31</v>
      </c>
      <c r="AY13" s="126">
        <f t="shared" si="7"/>
        <v>479</v>
      </c>
      <c r="AZ13" s="126">
        <f t="shared" si="8"/>
        <v>38228</v>
      </c>
      <c r="BA13" s="126">
        <v>0</v>
      </c>
      <c r="BB13" s="126">
        <v>5622</v>
      </c>
      <c r="BC13" s="126">
        <v>1177</v>
      </c>
      <c r="BD13" s="126">
        <f t="shared" si="9"/>
        <v>45733</v>
      </c>
      <c r="BE13" s="126">
        <v>1012</v>
      </c>
      <c r="BF13" s="126">
        <f t="shared" si="10"/>
        <v>4138</v>
      </c>
      <c r="BG13" s="141">
        <f t="shared" si="11"/>
        <v>49166</v>
      </c>
      <c r="BH13" s="407">
        <v>3</v>
      </c>
      <c r="BI13" s="67"/>
      <c r="BK13" s="87"/>
    </row>
    <row r="14" spans="1:63" ht="20.100000000000001" customHeight="1" x14ac:dyDescent="0.15">
      <c r="A14" s="23">
        <v>4</v>
      </c>
      <c r="B14" s="30" t="s">
        <v>167</v>
      </c>
      <c r="C14" s="124">
        <v>1218</v>
      </c>
      <c r="D14" s="124">
        <v>100</v>
      </c>
      <c r="E14" s="124">
        <v>208</v>
      </c>
      <c r="F14" s="124">
        <v>53</v>
      </c>
      <c r="G14" s="124">
        <f t="shared" si="0"/>
        <v>1579</v>
      </c>
      <c r="H14" s="124">
        <v>590</v>
      </c>
      <c r="I14" s="124">
        <v>0</v>
      </c>
      <c r="J14" s="124">
        <v>0</v>
      </c>
      <c r="K14" s="124">
        <v>2</v>
      </c>
      <c r="L14" s="124">
        <v>0</v>
      </c>
      <c r="M14" s="124">
        <v>0</v>
      </c>
      <c r="N14" s="124">
        <v>0</v>
      </c>
      <c r="O14" s="124">
        <f t="shared" si="1"/>
        <v>2</v>
      </c>
      <c r="P14" s="126">
        <v>1</v>
      </c>
      <c r="Q14" s="126">
        <v>7902</v>
      </c>
      <c r="R14" s="126">
        <v>28</v>
      </c>
      <c r="S14" s="126">
        <v>2925</v>
      </c>
      <c r="T14" s="407">
        <v>4</v>
      </c>
      <c r="U14" s="23">
        <v>4</v>
      </c>
      <c r="V14" s="30" t="s">
        <v>167</v>
      </c>
      <c r="W14" s="126">
        <f t="shared" si="2"/>
        <v>10856</v>
      </c>
      <c r="X14" s="126">
        <v>1</v>
      </c>
      <c r="Y14" s="126">
        <v>6973</v>
      </c>
      <c r="Z14" s="126">
        <v>62</v>
      </c>
      <c r="AA14" s="126">
        <v>2621</v>
      </c>
      <c r="AB14" s="126">
        <f t="shared" si="3"/>
        <v>9657</v>
      </c>
      <c r="AC14" s="126">
        <v>0</v>
      </c>
      <c r="AD14" s="126">
        <v>2883</v>
      </c>
      <c r="AE14" s="126">
        <v>10</v>
      </c>
      <c r="AF14" s="126">
        <v>2339</v>
      </c>
      <c r="AG14" s="126">
        <f t="shared" si="4"/>
        <v>5232</v>
      </c>
      <c r="AH14" s="126">
        <v>0</v>
      </c>
      <c r="AI14" s="126">
        <v>0</v>
      </c>
      <c r="AJ14" s="126">
        <v>0</v>
      </c>
      <c r="AK14" s="126">
        <v>0</v>
      </c>
      <c r="AL14" s="126">
        <f t="shared" si="5"/>
        <v>0</v>
      </c>
      <c r="AM14" s="407">
        <v>4</v>
      </c>
      <c r="AN14" s="23">
        <v>4</v>
      </c>
      <c r="AO14" s="30" t="s">
        <v>167</v>
      </c>
      <c r="AP14" s="126">
        <v>0</v>
      </c>
      <c r="AQ14" s="126">
        <v>118</v>
      </c>
      <c r="AR14" s="126">
        <v>0</v>
      </c>
      <c r="AS14" s="126">
        <v>0</v>
      </c>
      <c r="AT14" s="126">
        <f t="shared" si="6"/>
        <v>118</v>
      </c>
      <c r="AU14" s="126">
        <v>0</v>
      </c>
      <c r="AV14" s="126">
        <v>382</v>
      </c>
      <c r="AW14" s="126">
        <v>0</v>
      </c>
      <c r="AX14" s="126">
        <v>15</v>
      </c>
      <c r="AY14" s="126">
        <f t="shared" si="7"/>
        <v>397</v>
      </c>
      <c r="AZ14" s="126">
        <f t="shared" si="8"/>
        <v>26260</v>
      </c>
      <c r="BA14" s="126">
        <v>0</v>
      </c>
      <c r="BB14" s="126">
        <v>3122</v>
      </c>
      <c r="BC14" s="126">
        <v>1048</v>
      </c>
      <c r="BD14" s="126">
        <f t="shared" si="9"/>
        <v>31022</v>
      </c>
      <c r="BE14" s="126">
        <v>627</v>
      </c>
      <c r="BF14" s="126">
        <f t="shared" si="10"/>
        <v>2796</v>
      </c>
      <c r="BG14" s="141">
        <f t="shared" si="11"/>
        <v>33228</v>
      </c>
      <c r="BH14" s="407">
        <v>4</v>
      </c>
      <c r="BI14" s="67"/>
      <c r="BK14" s="87"/>
    </row>
    <row r="15" spans="1:63" ht="20.100000000000001" customHeight="1" x14ac:dyDescent="0.15">
      <c r="A15" s="24">
        <v>5</v>
      </c>
      <c r="B15" s="30" t="s">
        <v>170</v>
      </c>
      <c r="C15" s="125">
        <v>558</v>
      </c>
      <c r="D15" s="125">
        <v>51</v>
      </c>
      <c r="E15" s="125">
        <v>77</v>
      </c>
      <c r="F15" s="125">
        <v>13</v>
      </c>
      <c r="G15" s="125">
        <f t="shared" si="0"/>
        <v>699</v>
      </c>
      <c r="H15" s="125">
        <v>179</v>
      </c>
      <c r="I15" s="125">
        <v>0</v>
      </c>
      <c r="J15" s="125">
        <v>0</v>
      </c>
      <c r="K15" s="125">
        <v>0</v>
      </c>
      <c r="L15" s="125">
        <v>0</v>
      </c>
      <c r="M15" s="125">
        <v>0</v>
      </c>
      <c r="N15" s="125">
        <v>0</v>
      </c>
      <c r="O15" s="125">
        <f t="shared" si="1"/>
        <v>0</v>
      </c>
      <c r="P15" s="125">
        <v>0</v>
      </c>
      <c r="Q15" s="125">
        <v>3174</v>
      </c>
      <c r="R15" s="125">
        <v>14</v>
      </c>
      <c r="S15" s="125">
        <v>1306</v>
      </c>
      <c r="T15" s="408">
        <v>5</v>
      </c>
      <c r="U15" s="24">
        <v>5</v>
      </c>
      <c r="V15" s="30" t="s">
        <v>170</v>
      </c>
      <c r="W15" s="125">
        <f t="shared" si="2"/>
        <v>4494</v>
      </c>
      <c r="X15" s="125">
        <v>0</v>
      </c>
      <c r="Y15" s="125">
        <v>2098</v>
      </c>
      <c r="Z15" s="125">
        <v>33</v>
      </c>
      <c r="AA15" s="125">
        <v>946</v>
      </c>
      <c r="AB15" s="125">
        <f t="shared" si="3"/>
        <v>3077</v>
      </c>
      <c r="AC15" s="125">
        <v>0</v>
      </c>
      <c r="AD15" s="125">
        <v>1507</v>
      </c>
      <c r="AE15" s="125">
        <v>6</v>
      </c>
      <c r="AF15" s="125">
        <v>1316</v>
      </c>
      <c r="AG15" s="125">
        <f t="shared" si="4"/>
        <v>2829</v>
      </c>
      <c r="AH15" s="125">
        <v>0</v>
      </c>
      <c r="AI15" s="125">
        <v>0</v>
      </c>
      <c r="AJ15" s="125">
        <v>0</v>
      </c>
      <c r="AK15" s="125">
        <v>0</v>
      </c>
      <c r="AL15" s="125">
        <f t="shared" si="5"/>
        <v>0</v>
      </c>
      <c r="AM15" s="408">
        <v>5</v>
      </c>
      <c r="AN15" s="24">
        <v>5</v>
      </c>
      <c r="AO15" s="30" t="s">
        <v>170</v>
      </c>
      <c r="AP15" s="125">
        <v>0</v>
      </c>
      <c r="AQ15" s="125">
        <v>27</v>
      </c>
      <c r="AR15" s="125">
        <v>0</v>
      </c>
      <c r="AS15" s="125">
        <v>0</v>
      </c>
      <c r="AT15" s="125">
        <f t="shared" si="6"/>
        <v>27</v>
      </c>
      <c r="AU15" s="125">
        <v>0</v>
      </c>
      <c r="AV15" s="125">
        <v>96</v>
      </c>
      <c r="AW15" s="125">
        <v>0</v>
      </c>
      <c r="AX15" s="125">
        <v>1</v>
      </c>
      <c r="AY15" s="125">
        <f t="shared" si="7"/>
        <v>97</v>
      </c>
      <c r="AZ15" s="125">
        <f t="shared" si="8"/>
        <v>10524</v>
      </c>
      <c r="BA15" s="125">
        <v>0</v>
      </c>
      <c r="BB15" s="125">
        <v>1404</v>
      </c>
      <c r="BC15" s="125">
        <v>144</v>
      </c>
      <c r="BD15" s="126">
        <f t="shared" si="9"/>
        <v>12251</v>
      </c>
      <c r="BE15" s="125">
        <v>252</v>
      </c>
      <c r="BF15" s="126">
        <f t="shared" si="10"/>
        <v>1130</v>
      </c>
      <c r="BG15" s="142">
        <f t="shared" si="11"/>
        <v>13202</v>
      </c>
      <c r="BH15" s="408">
        <v>5</v>
      </c>
      <c r="BI15" s="67"/>
      <c r="BK15" s="87"/>
    </row>
    <row r="16" spans="1:63" ht="20.100000000000001" customHeight="1" x14ac:dyDescent="0.15">
      <c r="A16" s="23">
        <v>6</v>
      </c>
      <c r="B16" s="187" t="s">
        <v>172</v>
      </c>
      <c r="C16" s="123">
        <v>1128</v>
      </c>
      <c r="D16" s="124">
        <v>117</v>
      </c>
      <c r="E16" s="124">
        <v>135</v>
      </c>
      <c r="F16" s="124">
        <v>23</v>
      </c>
      <c r="G16" s="124">
        <f t="shared" si="0"/>
        <v>1403</v>
      </c>
      <c r="H16" s="124">
        <v>396</v>
      </c>
      <c r="I16" s="124">
        <v>0</v>
      </c>
      <c r="J16" s="124">
        <v>0</v>
      </c>
      <c r="K16" s="124">
        <v>0</v>
      </c>
      <c r="L16" s="124">
        <v>0</v>
      </c>
      <c r="M16" s="124">
        <v>0</v>
      </c>
      <c r="N16" s="124">
        <v>0</v>
      </c>
      <c r="O16" s="124">
        <f t="shared" si="1"/>
        <v>0</v>
      </c>
      <c r="P16" s="124">
        <v>0</v>
      </c>
      <c r="Q16" s="124">
        <v>5050</v>
      </c>
      <c r="R16" s="124">
        <v>28</v>
      </c>
      <c r="S16" s="124">
        <v>2485</v>
      </c>
      <c r="T16" s="407">
        <v>6</v>
      </c>
      <c r="U16" s="23">
        <v>6</v>
      </c>
      <c r="V16" s="187" t="s">
        <v>172</v>
      </c>
      <c r="W16" s="124">
        <f t="shared" si="2"/>
        <v>7563</v>
      </c>
      <c r="X16" s="124">
        <v>1</v>
      </c>
      <c r="Y16" s="124">
        <v>3762</v>
      </c>
      <c r="Z16" s="124">
        <v>38</v>
      </c>
      <c r="AA16" s="124">
        <v>1964</v>
      </c>
      <c r="AB16" s="124">
        <f t="shared" si="3"/>
        <v>5765</v>
      </c>
      <c r="AC16" s="124">
        <v>0</v>
      </c>
      <c r="AD16" s="124">
        <v>2370</v>
      </c>
      <c r="AE16" s="124">
        <v>24</v>
      </c>
      <c r="AF16" s="124">
        <v>2183</v>
      </c>
      <c r="AG16" s="124">
        <f t="shared" si="4"/>
        <v>4577</v>
      </c>
      <c r="AH16" s="124">
        <v>0</v>
      </c>
      <c r="AI16" s="124">
        <v>0</v>
      </c>
      <c r="AJ16" s="124">
        <v>0</v>
      </c>
      <c r="AK16" s="124">
        <v>0</v>
      </c>
      <c r="AL16" s="124">
        <f t="shared" si="5"/>
        <v>0</v>
      </c>
      <c r="AM16" s="407">
        <v>6</v>
      </c>
      <c r="AN16" s="23">
        <v>6</v>
      </c>
      <c r="AO16" s="187" t="s">
        <v>172</v>
      </c>
      <c r="AP16" s="124">
        <v>0</v>
      </c>
      <c r="AQ16" s="124">
        <v>62</v>
      </c>
      <c r="AR16" s="124">
        <v>0</v>
      </c>
      <c r="AS16" s="124">
        <v>0</v>
      </c>
      <c r="AT16" s="124">
        <f t="shared" si="6"/>
        <v>62</v>
      </c>
      <c r="AU16" s="124">
        <v>0</v>
      </c>
      <c r="AV16" s="124">
        <v>215</v>
      </c>
      <c r="AW16" s="124">
        <v>0</v>
      </c>
      <c r="AX16" s="124">
        <v>14</v>
      </c>
      <c r="AY16" s="124">
        <f t="shared" si="7"/>
        <v>229</v>
      </c>
      <c r="AZ16" s="135">
        <f t="shared" si="8"/>
        <v>18196</v>
      </c>
      <c r="BA16" s="124">
        <v>0</v>
      </c>
      <c r="BB16" s="124">
        <v>2337</v>
      </c>
      <c r="BC16" s="124">
        <v>685</v>
      </c>
      <c r="BD16" s="178">
        <f t="shared" si="9"/>
        <v>21614</v>
      </c>
      <c r="BE16" s="124">
        <v>509</v>
      </c>
      <c r="BF16" s="178">
        <f t="shared" si="10"/>
        <v>2308</v>
      </c>
      <c r="BG16" s="140">
        <f t="shared" si="11"/>
        <v>23526</v>
      </c>
      <c r="BH16" s="407">
        <v>6</v>
      </c>
      <c r="BI16" s="67"/>
      <c r="BK16" s="87"/>
    </row>
    <row r="17" spans="1:63" s="67" customFormat="1" ht="20.100000000000001" customHeight="1" x14ac:dyDescent="0.15">
      <c r="A17" s="23">
        <v>7</v>
      </c>
      <c r="B17" s="30" t="s">
        <v>173</v>
      </c>
      <c r="C17" s="123">
        <v>769</v>
      </c>
      <c r="D17" s="124">
        <v>69</v>
      </c>
      <c r="E17" s="124">
        <v>116</v>
      </c>
      <c r="F17" s="124">
        <v>44</v>
      </c>
      <c r="G17" s="124">
        <f t="shared" si="0"/>
        <v>998</v>
      </c>
      <c r="H17" s="124">
        <v>258</v>
      </c>
      <c r="I17" s="124">
        <v>0</v>
      </c>
      <c r="J17" s="124">
        <v>0</v>
      </c>
      <c r="K17" s="124">
        <v>0</v>
      </c>
      <c r="L17" s="124">
        <v>0</v>
      </c>
      <c r="M17" s="124">
        <v>0</v>
      </c>
      <c r="N17" s="124">
        <v>0</v>
      </c>
      <c r="O17" s="124">
        <f t="shared" si="1"/>
        <v>0</v>
      </c>
      <c r="P17" s="124">
        <v>2</v>
      </c>
      <c r="Q17" s="124">
        <v>3317</v>
      </c>
      <c r="R17" s="124">
        <v>16</v>
      </c>
      <c r="S17" s="124">
        <v>1854</v>
      </c>
      <c r="T17" s="407">
        <v>7</v>
      </c>
      <c r="U17" s="23">
        <v>7</v>
      </c>
      <c r="V17" s="30" t="s">
        <v>173</v>
      </c>
      <c r="W17" s="124">
        <f t="shared" si="2"/>
        <v>5189</v>
      </c>
      <c r="X17" s="124">
        <v>0</v>
      </c>
      <c r="Y17" s="124">
        <v>2728</v>
      </c>
      <c r="Z17" s="124">
        <v>20</v>
      </c>
      <c r="AA17" s="124">
        <v>1379</v>
      </c>
      <c r="AB17" s="124">
        <f t="shared" si="3"/>
        <v>4127</v>
      </c>
      <c r="AC17" s="124">
        <v>1</v>
      </c>
      <c r="AD17" s="124">
        <v>1555</v>
      </c>
      <c r="AE17" s="124">
        <v>3</v>
      </c>
      <c r="AF17" s="124">
        <v>1948</v>
      </c>
      <c r="AG17" s="124">
        <f t="shared" si="4"/>
        <v>3507</v>
      </c>
      <c r="AH17" s="124">
        <v>0</v>
      </c>
      <c r="AI17" s="124">
        <v>0</v>
      </c>
      <c r="AJ17" s="124">
        <v>0</v>
      </c>
      <c r="AK17" s="124">
        <v>0</v>
      </c>
      <c r="AL17" s="124">
        <f t="shared" si="5"/>
        <v>0</v>
      </c>
      <c r="AM17" s="407">
        <v>7</v>
      </c>
      <c r="AN17" s="23">
        <v>7</v>
      </c>
      <c r="AO17" s="30" t="s">
        <v>173</v>
      </c>
      <c r="AP17" s="124">
        <v>0</v>
      </c>
      <c r="AQ17" s="124">
        <v>46</v>
      </c>
      <c r="AR17" s="124">
        <v>0</v>
      </c>
      <c r="AS17" s="124">
        <v>0</v>
      </c>
      <c r="AT17" s="124">
        <f t="shared" si="6"/>
        <v>46</v>
      </c>
      <c r="AU17" s="124">
        <v>0</v>
      </c>
      <c r="AV17" s="124">
        <v>126</v>
      </c>
      <c r="AW17" s="124">
        <v>0</v>
      </c>
      <c r="AX17" s="124">
        <v>2</v>
      </c>
      <c r="AY17" s="124">
        <f t="shared" si="7"/>
        <v>128</v>
      </c>
      <c r="AZ17" s="135">
        <f t="shared" si="8"/>
        <v>12997</v>
      </c>
      <c r="BA17" s="124">
        <v>0</v>
      </c>
      <c r="BB17" s="124">
        <v>3010</v>
      </c>
      <c r="BC17" s="124">
        <v>676</v>
      </c>
      <c r="BD17" s="126">
        <f t="shared" si="9"/>
        <v>16941</v>
      </c>
      <c r="BE17" s="124">
        <v>238</v>
      </c>
      <c r="BF17" s="126">
        <f t="shared" si="10"/>
        <v>1494</v>
      </c>
      <c r="BG17" s="140">
        <f t="shared" si="11"/>
        <v>18177</v>
      </c>
      <c r="BH17" s="407">
        <v>7</v>
      </c>
      <c r="BK17" s="126"/>
    </row>
    <row r="18" spans="1:63" ht="20.100000000000001" customHeight="1" x14ac:dyDescent="0.15">
      <c r="A18" s="23">
        <v>8</v>
      </c>
      <c r="B18" s="30" t="s">
        <v>177</v>
      </c>
      <c r="C18" s="126">
        <v>1723</v>
      </c>
      <c r="D18" s="126">
        <v>146</v>
      </c>
      <c r="E18" s="126">
        <v>267</v>
      </c>
      <c r="F18" s="126">
        <v>51</v>
      </c>
      <c r="G18" s="126">
        <f t="shared" si="0"/>
        <v>2187</v>
      </c>
      <c r="H18" s="126">
        <v>754</v>
      </c>
      <c r="I18" s="126">
        <v>0</v>
      </c>
      <c r="J18" s="126">
        <v>0</v>
      </c>
      <c r="K18" s="126">
        <v>1</v>
      </c>
      <c r="L18" s="126">
        <v>0</v>
      </c>
      <c r="M18" s="126">
        <v>0</v>
      </c>
      <c r="N18" s="126">
        <v>0</v>
      </c>
      <c r="O18" s="126">
        <f t="shared" si="1"/>
        <v>1</v>
      </c>
      <c r="P18" s="126">
        <v>1</v>
      </c>
      <c r="Q18" s="126">
        <v>8553</v>
      </c>
      <c r="R18" s="126">
        <v>54</v>
      </c>
      <c r="S18" s="126">
        <v>3714</v>
      </c>
      <c r="T18" s="407">
        <v>8</v>
      </c>
      <c r="U18" s="23">
        <v>8</v>
      </c>
      <c r="V18" s="30" t="s">
        <v>177</v>
      </c>
      <c r="W18" s="126">
        <f t="shared" si="2"/>
        <v>12322</v>
      </c>
      <c r="X18" s="126">
        <v>1</v>
      </c>
      <c r="Y18" s="126">
        <v>7210</v>
      </c>
      <c r="Z18" s="126">
        <v>82</v>
      </c>
      <c r="AA18" s="126">
        <v>3246</v>
      </c>
      <c r="AB18" s="126">
        <f t="shared" si="3"/>
        <v>10539</v>
      </c>
      <c r="AC18" s="126">
        <v>1</v>
      </c>
      <c r="AD18" s="126">
        <v>3290</v>
      </c>
      <c r="AE18" s="126">
        <v>19</v>
      </c>
      <c r="AF18" s="126">
        <v>3184</v>
      </c>
      <c r="AG18" s="126">
        <f t="shared" si="4"/>
        <v>6494</v>
      </c>
      <c r="AH18" s="126">
        <v>0</v>
      </c>
      <c r="AI18" s="126">
        <v>0</v>
      </c>
      <c r="AJ18" s="126">
        <v>0</v>
      </c>
      <c r="AK18" s="126">
        <v>0</v>
      </c>
      <c r="AL18" s="126">
        <f t="shared" si="5"/>
        <v>0</v>
      </c>
      <c r="AM18" s="407">
        <v>8</v>
      </c>
      <c r="AN18" s="23">
        <v>8</v>
      </c>
      <c r="AO18" s="30" t="s">
        <v>177</v>
      </c>
      <c r="AP18" s="126">
        <v>0</v>
      </c>
      <c r="AQ18" s="126">
        <v>125</v>
      </c>
      <c r="AR18" s="126">
        <v>0</v>
      </c>
      <c r="AS18" s="126">
        <v>0</v>
      </c>
      <c r="AT18" s="126">
        <f t="shared" si="6"/>
        <v>125</v>
      </c>
      <c r="AU18" s="126">
        <v>0</v>
      </c>
      <c r="AV18" s="126">
        <v>377</v>
      </c>
      <c r="AW18" s="126">
        <v>3</v>
      </c>
      <c r="AX18" s="126">
        <v>32</v>
      </c>
      <c r="AY18" s="126">
        <f t="shared" si="7"/>
        <v>412</v>
      </c>
      <c r="AZ18" s="135">
        <f t="shared" si="8"/>
        <v>29892</v>
      </c>
      <c r="BA18" s="126">
        <v>3</v>
      </c>
      <c r="BB18" s="126">
        <v>3890</v>
      </c>
      <c r="BC18" s="126">
        <v>590</v>
      </c>
      <c r="BD18" s="126">
        <f t="shared" si="9"/>
        <v>35130</v>
      </c>
      <c r="BE18" s="126">
        <v>872</v>
      </c>
      <c r="BF18" s="126">
        <f t="shared" si="10"/>
        <v>3813</v>
      </c>
      <c r="BG18" s="141">
        <f t="shared" si="11"/>
        <v>38189</v>
      </c>
      <c r="BH18" s="407">
        <v>8</v>
      </c>
      <c r="BI18" s="67"/>
      <c r="BK18" s="87"/>
    </row>
    <row r="19" spans="1:63" ht="20.100000000000001" customHeight="1" x14ac:dyDescent="0.15">
      <c r="A19" s="23">
        <v>9</v>
      </c>
      <c r="B19" s="30" t="s">
        <v>179</v>
      </c>
      <c r="C19" s="126">
        <v>493</v>
      </c>
      <c r="D19" s="126">
        <v>84</v>
      </c>
      <c r="E19" s="126">
        <v>103</v>
      </c>
      <c r="F19" s="126">
        <v>23</v>
      </c>
      <c r="G19" s="126">
        <f t="shared" si="0"/>
        <v>703</v>
      </c>
      <c r="H19" s="126">
        <v>294</v>
      </c>
      <c r="I19" s="126">
        <v>0</v>
      </c>
      <c r="J19" s="126">
        <v>0</v>
      </c>
      <c r="K19" s="126">
        <v>0</v>
      </c>
      <c r="L19" s="126">
        <v>0</v>
      </c>
      <c r="M19" s="126">
        <v>0</v>
      </c>
      <c r="N19" s="126">
        <v>0</v>
      </c>
      <c r="O19" s="126">
        <f t="shared" si="1"/>
        <v>0</v>
      </c>
      <c r="P19" s="126">
        <v>1</v>
      </c>
      <c r="Q19" s="126">
        <v>4105</v>
      </c>
      <c r="R19" s="126">
        <v>18</v>
      </c>
      <c r="S19" s="126">
        <v>1078</v>
      </c>
      <c r="T19" s="407">
        <v>9</v>
      </c>
      <c r="U19" s="23">
        <v>9</v>
      </c>
      <c r="V19" s="30" t="s">
        <v>179</v>
      </c>
      <c r="W19" s="126">
        <f t="shared" si="2"/>
        <v>5202</v>
      </c>
      <c r="X19" s="126">
        <v>1</v>
      </c>
      <c r="Y19" s="126">
        <v>2875</v>
      </c>
      <c r="Z19" s="126">
        <v>18</v>
      </c>
      <c r="AA19" s="126">
        <v>787</v>
      </c>
      <c r="AB19" s="126">
        <f t="shared" si="3"/>
        <v>3681</v>
      </c>
      <c r="AC19" s="126">
        <v>0</v>
      </c>
      <c r="AD19" s="126">
        <v>1641</v>
      </c>
      <c r="AE19" s="126">
        <v>10</v>
      </c>
      <c r="AF19" s="126">
        <v>1217</v>
      </c>
      <c r="AG19" s="126">
        <f t="shared" si="4"/>
        <v>2868</v>
      </c>
      <c r="AH19" s="126">
        <v>0</v>
      </c>
      <c r="AI19" s="126">
        <v>0</v>
      </c>
      <c r="AJ19" s="126">
        <v>0</v>
      </c>
      <c r="AK19" s="126">
        <v>0</v>
      </c>
      <c r="AL19" s="126">
        <f t="shared" si="5"/>
        <v>0</v>
      </c>
      <c r="AM19" s="407">
        <v>9</v>
      </c>
      <c r="AN19" s="23">
        <v>9</v>
      </c>
      <c r="AO19" s="30" t="s">
        <v>179</v>
      </c>
      <c r="AP19" s="126">
        <v>0</v>
      </c>
      <c r="AQ19" s="126">
        <v>27</v>
      </c>
      <c r="AR19" s="126">
        <v>0</v>
      </c>
      <c r="AS19" s="126">
        <v>0</v>
      </c>
      <c r="AT19" s="126">
        <f t="shared" si="6"/>
        <v>27</v>
      </c>
      <c r="AU19" s="126">
        <v>0</v>
      </c>
      <c r="AV19" s="126">
        <v>143</v>
      </c>
      <c r="AW19" s="126">
        <v>0</v>
      </c>
      <c r="AX19" s="126">
        <v>9</v>
      </c>
      <c r="AY19" s="126">
        <f t="shared" si="7"/>
        <v>152</v>
      </c>
      <c r="AZ19" s="135">
        <f t="shared" si="8"/>
        <v>11930</v>
      </c>
      <c r="BA19" s="126">
        <v>0</v>
      </c>
      <c r="BB19" s="126">
        <v>820</v>
      </c>
      <c r="BC19" s="126">
        <v>180</v>
      </c>
      <c r="BD19" s="126">
        <f t="shared" si="9"/>
        <v>13224</v>
      </c>
      <c r="BE19" s="126">
        <v>418</v>
      </c>
      <c r="BF19" s="126">
        <f t="shared" si="10"/>
        <v>1415</v>
      </c>
      <c r="BG19" s="141">
        <f t="shared" si="11"/>
        <v>14345</v>
      </c>
      <c r="BH19" s="407">
        <v>9</v>
      </c>
      <c r="BI19" s="67"/>
      <c r="BK19" s="87"/>
    </row>
    <row r="20" spans="1:63" ht="20.100000000000001" customHeight="1" x14ac:dyDescent="0.15">
      <c r="A20" s="24">
        <v>10</v>
      </c>
      <c r="B20" s="33" t="s">
        <v>180</v>
      </c>
      <c r="C20" s="125">
        <v>1892</v>
      </c>
      <c r="D20" s="125">
        <v>153</v>
      </c>
      <c r="E20" s="125">
        <v>252</v>
      </c>
      <c r="F20" s="125">
        <v>59</v>
      </c>
      <c r="G20" s="125">
        <f t="shared" si="0"/>
        <v>2356</v>
      </c>
      <c r="H20" s="125">
        <v>769</v>
      </c>
      <c r="I20" s="125">
        <v>0</v>
      </c>
      <c r="J20" s="125">
        <v>0</v>
      </c>
      <c r="K20" s="125">
        <v>1</v>
      </c>
      <c r="L20" s="125">
        <v>0</v>
      </c>
      <c r="M20" s="125">
        <v>0</v>
      </c>
      <c r="N20" s="125">
        <v>0</v>
      </c>
      <c r="O20" s="125">
        <f t="shared" si="1"/>
        <v>1</v>
      </c>
      <c r="P20" s="125">
        <v>0</v>
      </c>
      <c r="Q20" s="125">
        <v>9059</v>
      </c>
      <c r="R20" s="125">
        <v>64</v>
      </c>
      <c r="S20" s="125">
        <v>4445</v>
      </c>
      <c r="T20" s="408">
        <v>10</v>
      </c>
      <c r="U20" s="24">
        <v>10</v>
      </c>
      <c r="V20" s="33" t="s">
        <v>180</v>
      </c>
      <c r="W20" s="125">
        <f t="shared" si="2"/>
        <v>13568</v>
      </c>
      <c r="X20" s="125">
        <v>0</v>
      </c>
      <c r="Y20" s="125">
        <v>6795</v>
      </c>
      <c r="Z20" s="125">
        <v>82</v>
      </c>
      <c r="AA20" s="125">
        <v>3687</v>
      </c>
      <c r="AB20" s="125">
        <f t="shared" si="3"/>
        <v>10564</v>
      </c>
      <c r="AC20" s="125">
        <v>0</v>
      </c>
      <c r="AD20" s="125">
        <v>3955</v>
      </c>
      <c r="AE20" s="125">
        <v>21</v>
      </c>
      <c r="AF20" s="125">
        <v>4499</v>
      </c>
      <c r="AG20" s="125">
        <f t="shared" si="4"/>
        <v>8475</v>
      </c>
      <c r="AH20" s="125">
        <v>0</v>
      </c>
      <c r="AI20" s="125">
        <v>0</v>
      </c>
      <c r="AJ20" s="125">
        <v>0</v>
      </c>
      <c r="AK20" s="125">
        <v>0</v>
      </c>
      <c r="AL20" s="125">
        <f t="shared" si="5"/>
        <v>0</v>
      </c>
      <c r="AM20" s="408">
        <v>10</v>
      </c>
      <c r="AN20" s="24">
        <v>10</v>
      </c>
      <c r="AO20" s="33" t="s">
        <v>180</v>
      </c>
      <c r="AP20" s="125">
        <v>0</v>
      </c>
      <c r="AQ20" s="125">
        <v>121</v>
      </c>
      <c r="AR20" s="125">
        <v>0</v>
      </c>
      <c r="AS20" s="125">
        <v>0</v>
      </c>
      <c r="AT20" s="125">
        <f t="shared" si="6"/>
        <v>121</v>
      </c>
      <c r="AU20" s="125">
        <v>0</v>
      </c>
      <c r="AV20" s="125">
        <v>423</v>
      </c>
      <c r="AW20" s="125">
        <v>2</v>
      </c>
      <c r="AX20" s="125">
        <v>27</v>
      </c>
      <c r="AY20" s="125">
        <f t="shared" si="7"/>
        <v>452</v>
      </c>
      <c r="AZ20" s="192">
        <f t="shared" si="8"/>
        <v>33180</v>
      </c>
      <c r="BA20" s="125">
        <v>2</v>
      </c>
      <c r="BB20" s="125">
        <v>5586</v>
      </c>
      <c r="BC20" s="125">
        <v>983</v>
      </c>
      <c r="BD20" s="125">
        <f t="shared" si="9"/>
        <v>40521</v>
      </c>
      <c r="BE20" s="125">
        <v>840</v>
      </c>
      <c r="BF20" s="125">
        <f t="shared" si="10"/>
        <v>3965</v>
      </c>
      <c r="BG20" s="142">
        <f t="shared" si="11"/>
        <v>43717</v>
      </c>
      <c r="BH20" s="408">
        <v>10</v>
      </c>
      <c r="BI20" s="67"/>
      <c r="BK20" s="87"/>
    </row>
    <row r="21" spans="1:63" ht="20.100000000000001" customHeight="1" x14ac:dyDescent="0.15">
      <c r="A21" s="23">
        <v>11</v>
      </c>
      <c r="B21" s="30" t="s">
        <v>181</v>
      </c>
      <c r="C21" s="126">
        <v>610</v>
      </c>
      <c r="D21" s="126">
        <v>34</v>
      </c>
      <c r="E21" s="126">
        <v>109</v>
      </c>
      <c r="F21" s="126">
        <v>24</v>
      </c>
      <c r="G21" s="126">
        <f t="shared" si="0"/>
        <v>777</v>
      </c>
      <c r="H21" s="126">
        <v>253</v>
      </c>
      <c r="I21" s="126">
        <v>0</v>
      </c>
      <c r="J21" s="126">
        <v>0</v>
      </c>
      <c r="K21" s="126">
        <v>1</v>
      </c>
      <c r="L21" s="126">
        <v>0</v>
      </c>
      <c r="M21" s="126">
        <v>0</v>
      </c>
      <c r="N21" s="126">
        <v>0</v>
      </c>
      <c r="O21" s="126">
        <f t="shared" si="1"/>
        <v>1</v>
      </c>
      <c r="P21" s="126">
        <v>1</v>
      </c>
      <c r="Q21" s="126">
        <v>2934</v>
      </c>
      <c r="R21" s="126">
        <v>21</v>
      </c>
      <c r="S21" s="126">
        <v>1869</v>
      </c>
      <c r="T21" s="407">
        <v>11</v>
      </c>
      <c r="U21" s="23">
        <v>11</v>
      </c>
      <c r="V21" s="30" t="s">
        <v>181</v>
      </c>
      <c r="W21" s="124">
        <f t="shared" si="2"/>
        <v>4825</v>
      </c>
      <c r="X21" s="126">
        <v>0</v>
      </c>
      <c r="Y21" s="126">
        <v>2535</v>
      </c>
      <c r="Z21" s="126">
        <v>34</v>
      </c>
      <c r="AA21" s="126">
        <v>1325</v>
      </c>
      <c r="AB21" s="124">
        <f t="shared" si="3"/>
        <v>3894</v>
      </c>
      <c r="AC21" s="126">
        <v>0</v>
      </c>
      <c r="AD21" s="126">
        <v>1097</v>
      </c>
      <c r="AE21" s="126">
        <v>8</v>
      </c>
      <c r="AF21" s="126">
        <v>1294</v>
      </c>
      <c r="AG21" s="124">
        <f t="shared" si="4"/>
        <v>2399</v>
      </c>
      <c r="AH21" s="126">
        <v>0</v>
      </c>
      <c r="AI21" s="126">
        <v>0</v>
      </c>
      <c r="AJ21" s="126">
        <v>0</v>
      </c>
      <c r="AK21" s="126">
        <v>0</v>
      </c>
      <c r="AL21" s="124">
        <f t="shared" si="5"/>
        <v>0</v>
      </c>
      <c r="AM21" s="407">
        <v>11</v>
      </c>
      <c r="AN21" s="23">
        <v>11</v>
      </c>
      <c r="AO21" s="30" t="s">
        <v>181</v>
      </c>
      <c r="AP21" s="126">
        <v>0</v>
      </c>
      <c r="AQ21" s="126">
        <v>51</v>
      </c>
      <c r="AR21" s="126">
        <v>0</v>
      </c>
      <c r="AS21" s="126">
        <v>0</v>
      </c>
      <c r="AT21" s="124">
        <f t="shared" si="6"/>
        <v>51</v>
      </c>
      <c r="AU21" s="126">
        <v>0</v>
      </c>
      <c r="AV21" s="126">
        <v>83</v>
      </c>
      <c r="AW21" s="126">
        <v>0</v>
      </c>
      <c r="AX21" s="126">
        <v>3</v>
      </c>
      <c r="AY21" s="124">
        <f t="shared" si="7"/>
        <v>86</v>
      </c>
      <c r="AZ21" s="135">
        <f t="shared" si="8"/>
        <v>11255</v>
      </c>
      <c r="BA21" s="126">
        <v>0</v>
      </c>
      <c r="BB21" s="126">
        <v>2141</v>
      </c>
      <c r="BC21" s="126">
        <v>588</v>
      </c>
      <c r="BD21" s="126">
        <f t="shared" si="9"/>
        <v>14238</v>
      </c>
      <c r="BE21" s="126">
        <v>276</v>
      </c>
      <c r="BF21" s="126">
        <f t="shared" si="10"/>
        <v>1306</v>
      </c>
      <c r="BG21" s="141">
        <f t="shared" si="11"/>
        <v>15291</v>
      </c>
      <c r="BH21" s="407">
        <v>11</v>
      </c>
      <c r="BI21" s="67"/>
      <c r="BK21" s="87"/>
    </row>
    <row r="22" spans="1:63" ht="20.100000000000001" customHeight="1" x14ac:dyDescent="0.15">
      <c r="A22" s="23">
        <v>12</v>
      </c>
      <c r="B22" s="30" t="s">
        <v>315</v>
      </c>
      <c r="C22" s="126">
        <v>470</v>
      </c>
      <c r="D22" s="126">
        <v>90</v>
      </c>
      <c r="E22" s="126">
        <v>87</v>
      </c>
      <c r="F22" s="126">
        <v>7</v>
      </c>
      <c r="G22" s="126">
        <f t="shared" si="0"/>
        <v>654</v>
      </c>
      <c r="H22" s="126">
        <v>262</v>
      </c>
      <c r="I22" s="126">
        <v>0</v>
      </c>
      <c r="J22" s="126">
        <v>0</v>
      </c>
      <c r="K22" s="126">
        <v>1</v>
      </c>
      <c r="L22" s="126">
        <v>0</v>
      </c>
      <c r="M22" s="126">
        <v>0</v>
      </c>
      <c r="N22" s="126">
        <v>0</v>
      </c>
      <c r="O22" s="126">
        <f t="shared" si="1"/>
        <v>1</v>
      </c>
      <c r="P22" s="126">
        <v>0</v>
      </c>
      <c r="Q22" s="126">
        <v>2650</v>
      </c>
      <c r="R22" s="126">
        <v>13</v>
      </c>
      <c r="S22" s="126">
        <v>1164</v>
      </c>
      <c r="T22" s="407">
        <v>12</v>
      </c>
      <c r="U22" s="23">
        <v>12</v>
      </c>
      <c r="V22" s="30" t="s">
        <v>315</v>
      </c>
      <c r="W22" s="124">
        <f t="shared" si="2"/>
        <v>3827</v>
      </c>
      <c r="X22" s="126">
        <v>1</v>
      </c>
      <c r="Y22" s="126">
        <v>2406</v>
      </c>
      <c r="Z22" s="126">
        <v>11</v>
      </c>
      <c r="AA22" s="126">
        <v>980</v>
      </c>
      <c r="AB22" s="124">
        <f t="shared" si="3"/>
        <v>3398</v>
      </c>
      <c r="AC22" s="126">
        <v>0</v>
      </c>
      <c r="AD22" s="126">
        <v>784</v>
      </c>
      <c r="AE22" s="126">
        <v>2</v>
      </c>
      <c r="AF22" s="126">
        <v>748</v>
      </c>
      <c r="AG22" s="124">
        <f t="shared" si="4"/>
        <v>1534</v>
      </c>
      <c r="AH22" s="126">
        <v>0</v>
      </c>
      <c r="AI22" s="126">
        <v>0</v>
      </c>
      <c r="AJ22" s="126">
        <v>0</v>
      </c>
      <c r="AK22" s="126">
        <v>0</v>
      </c>
      <c r="AL22" s="124">
        <f t="shared" si="5"/>
        <v>0</v>
      </c>
      <c r="AM22" s="407">
        <v>12</v>
      </c>
      <c r="AN22" s="23">
        <v>12</v>
      </c>
      <c r="AO22" s="30" t="s">
        <v>315</v>
      </c>
      <c r="AP22" s="126">
        <v>0</v>
      </c>
      <c r="AQ22" s="126">
        <v>23</v>
      </c>
      <c r="AR22" s="126">
        <v>0</v>
      </c>
      <c r="AS22" s="126">
        <v>0</v>
      </c>
      <c r="AT22" s="124">
        <f t="shared" si="6"/>
        <v>23</v>
      </c>
      <c r="AU22" s="126">
        <v>0</v>
      </c>
      <c r="AV22" s="126">
        <v>137</v>
      </c>
      <c r="AW22" s="126">
        <v>0</v>
      </c>
      <c r="AX22" s="126">
        <v>6</v>
      </c>
      <c r="AY22" s="124">
        <f t="shared" si="7"/>
        <v>143</v>
      </c>
      <c r="AZ22" s="135">
        <f t="shared" si="8"/>
        <v>8925</v>
      </c>
      <c r="BA22" s="126">
        <v>0</v>
      </c>
      <c r="BB22" s="126">
        <v>1253</v>
      </c>
      <c r="BC22" s="126">
        <v>124</v>
      </c>
      <c r="BD22" s="126">
        <f t="shared" si="9"/>
        <v>10565</v>
      </c>
      <c r="BE22" s="126">
        <v>346</v>
      </c>
      <c r="BF22" s="126">
        <f t="shared" si="10"/>
        <v>1262</v>
      </c>
      <c r="BG22" s="141">
        <f t="shared" si="11"/>
        <v>11565</v>
      </c>
      <c r="BH22" s="407">
        <v>12</v>
      </c>
      <c r="BI22" s="67"/>
      <c r="BK22" s="87"/>
    </row>
    <row r="23" spans="1:63" ht="20.100000000000001" customHeight="1" x14ac:dyDescent="0.15">
      <c r="A23" s="23">
        <v>13</v>
      </c>
      <c r="B23" s="30" t="s">
        <v>317</v>
      </c>
      <c r="C23" s="126">
        <v>787</v>
      </c>
      <c r="D23" s="126">
        <v>60</v>
      </c>
      <c r="E23" s="126">
        <v>96</v>
      </c>
      <c r="F23" s="126">
        <v>25</v>
      </c>
      <c r="G23" s="126">
        <f t="shared" si="0"/>
        <v>968</v>
      </c>
      <c r="H23" s="126">
        <v>291</v>
      </c>
      <c r="I23" s="126">
        <v>0</v>
      </c>
      <c r="J23" s="126">
        <v>0</v>
      </c>
      <c r="K23" s="126">
        <v>0</v>
      </c>
      <c r="L23" s="126">
        <v>0</v>
      </c>
      <c r="M23" s="126">
        <v>0</v>
      </c>
      <c r="N23" s="126">
        <v>0</v>
      </c>
      <c r="O23" s="126">
        <f t="shared" si="1"/>
        <v>0</v>
      </c>
      <c r="P23" s="126">
        <v>0</v>
      </c>
      <c r="Q23" s="126">
        <v>2749</v>
      </c>
      <c r="R23" s="126">
        <v>12</v>
      </c>
      <c r="S23" s="126">
        <v>1460</v>
      </c>
      <c r="T23" s="407">
        <v>13</v>
      </c>
      <c r="U23" s="23">
        <v>13</v>
      </c>
      <c r="V23" s="30" t="s">
        <v>317</v>
      </c>
      <c r="W23" s="126">
        <f t="shared" si="2"/>
        <v>4221</v>
      </c>
      <c r="X23" s="126">
        <v>0</v>
      </c>
      <c r="Y23" s="126">
        <v>2254</v>
      </c>
      <c r="Z23" s="126">
        <v>34</v>
      </c>
      <c r="AA23" s="126">
        <v>1318</v>
      </c>
      <c r="AB23" s="126">
        <f t="shared" si="3"/>
        <v>3606</v>
      </c>
      <c r="AC23" s="126">
        <v>0</v>
      </c>
      <c r="AD23" s="126">
        <v>1224</v>
      </c>
      <c r="AE23" s="126">
        <v>3</v>
      </c>
      <c r="AF23" s="126">
        <v>1238</v>
      </c>
      <c r="AG23" s="126">
        <f t="shared" si="4"/>
        <v>2465</v>
      </c>
      <c r="AH23" s="126">
        <v>0</v>
      </c>
      <c r="AI23" s="126">
        <v>0</v>
      </c>
      <c r="AJ23" s="126">
        <v>0</v>
      </c>
      <c r="AK23" s="126">
        <v>0</v>
      </c>
      <c r="AL23" s="126">
        <f t="shared" si="5"/>
        <v>0</v>
      </c>
      <c r="AM23" s="407">
        <v>13</v>
      </c>
      <c r="AN23" s="23">
        <v>13</v>
      </c>
      <c r="AO23" s="30" t="s">
        <v>317</v>
      </c>
      <c r="AP23" s="126">
        <v>0</v>
      </c>
      <c r="AQ23" s="126">
        <v>28</v>
      </c>
      <c r="AR23" s="126">
        <v>0</v>
      </c>
      <c r="AS23" s="126">
        <v>0</v>
      </c>
      <c r="AT23" s="126">
        <f t="shared" si="6"/>
        <v>28</v>
      </c>
      <c r="AU23" s="126">
        <v>0</v>
      </c>
      <c r="AV23" s="126">
        <v>102</v>
      </c>
      <c r="AW23" s="126">
        <v>0</v>
      </c>
      <c r="AX23" s="126">
        <v>8</v>
      </c>
      <c r="AY23" s="126">
        <f t="shared" si="7"/>
        <v>110</v>
      </c>
      <c r="AZ23" s="135">
        <f t="shared" si="8"/>
        <v>10430</v>
      </c>
      <c r="BA23" s="126">
        <v>1</v>
      </c>
      <c r="BB23" s="126">
        <v>1647</v>
      </c>
      <c r="BC23" s="126">
        <v>407</v>
      </c>
      <c r="BD23" s="126">
        <f t="shared" si="9"/>
        <v>12776</v>
      </c>
      <c r="BE23" s="126">
        <v>253</v>
      </c>
      <c r="BF23" s="126">
        <f t="shared" si="10"/>
        <v>1512</v>
      </c>
      <c r="BG23" s="141">
        <f t="shared" si="11"/>
        <v>13997</v>
      </c>
      <c r="BH23" s="407">
        <v>13</v>
      </c>
      <c r="BI23" s="67"/>
      <c r="BK23" s="87"/>
    </row>
    <row r="24" spans="1:63" ht="20.100000000000001" customHeight="1" x14ac:dyDescent="0.15">
      <c r="A24" s="23">
        <v>14</v>
      </c>
      <c r="B24" s="30" t="s">
        <v>182</v>
      </c>
      <c r="C24" s="126">
        <v>111</v>
      </c>
      <c r="D24" s="126">
        <v>10</v>
      </c>
      <c r="E24" s="126">
        <v>15</v>
      </c>
      <c r="F24" s="126">
        <v>3</v>
      </c>
      <c r="G24" s="126">
        <f t="shared" si="0"/>
        <v>139</v>
      </c>
      <c r="H24" s="126">
        <v>53</v>
      </c>
      <c r="I24" s="126">
        <v>0</v>
      </c>
      <c r="J24" s="126">
        <v>0</v>
      </c>
      <c r="K24" s="126">
        <v>0</v>
      </c>
      <c r="L24" s="126">
        <v>0</v>
      </c>
      <c r="M24" s="126">
        <v>0</v>
      </c>
      <c r="N24" s="126">
        <v>0</v>
      </c>
      <c r="O24" s="126">
        <f t="shared" si="1"/>
        <v>0</v>
      </c>
      <c r="P24" s="126">
        <v>0</v>
      </c>
      <c r="Q24" s="126">
        <v>566</v>
      </c>
      <c r="R24" s="126">
        <v>3</v>
      </c>
      <c r="S24" s="126">
        <v>223</v>
      </c>
      <c r="T24" s="407">
        <v>14</v>
      </c>
      <c r="U24" s="23">
        <v>14</v>
      </c>
      <c r="V24" s="30" t="s">
        <v>182</v>
      </c>
      <c r="W24" s="126">
        <f t="shared" si="2"/>
        <v>792</v>
      </c>
      <c r="X24" s="126">
        <v>0</v>
      </c>
      <c r="Y24" s="126">
        <v>468</v>
      </c>
      <c r="Z24" s="126">
        <v>3</v>
      </c>
      <c r="AA24" s="126">
        <v>218</v>
      </c>
      <c r="AB24" s="126">
        <f t="shared" si="3"/>
        <v>689</v>
      </c>
      <c r="AC24" s="126">
        <v>0</v>
      </c>
      <c r="AD24" s="126">
        <v>224</v>
      </c>
      <c r="AE24" s="126">
        <v>0</v>
      </c>
      <c r="AF24" s="126">
        <v>252</v>
      </c>
      <c r="AG24" s="126">
        <f t="shared" si="4"/>
        <v>476</v>
      </c>
      <c r="AH24" s="126">
        <v>0</v>
      </c>
      <c r="AI24" s="126">
        <v>0</v>
      </c>
      <c r="AJ24" s="126">
        <v>0</v>
      </c>
      <c r="AK24" s="126">
        <v>0</v>
      </c>
      <c r="AL24" s="126">
        <f t="shared" si="5"/>
        <v>0</v>
      </c>
      <c r="AM24" s="407">
        <v>14</v>
      </c>
      <c r="AN24" s="23">
        <v>14</v>
      </c>
      <c r="AO24" s="30" t="s">
        <v>182</v>
      </c>
      <c r="AP24" s="126">
        <v>0</v>
      </c>
      <c r="AQ24" s="126">
        <v>10</v>
      </c>
      <c r="AR24" s="126">
        <v>0</v>
      </c>
      <c r="AS24" s="126">
        <v>0</v>
      </c>
      <c r="AT24" s="126">
        <f t="shared" si="6"/>
        <v>10</v>
      </c>
      <c r="AU24" s="126">
        <v>0</v>
      </c>
      <c r="AV24" s="126">
        <v>11</v>
      </c>
      <c r="AW24" s="126">
        <v>0</v>
      </c>
      <c r="AX24" s="126">
        <v>0</v>
      </c>
      <c r="AY24" s="126">
        <f t="shared" si="7"/>
        <v>11</v>
      </c>
      <c r="AZ24" s="135">
        <f t="shared" si="8"/>
        <v>1978</v>
      </c>
      <c r="BA24" s="126">
        <v>0</v>
      </c>
      <c r="BB24" s="126">
        <v>251</v>
      </c>
      <c r="BC24" s="126">
        <v>135</v>
      </c>
      <c r="BD24" s="126">
        <f t="shared" si="9"/>
        <v>2417</v>
      </c>
      <c r="BE24" s="126">
        <v>65</v>
      </c>
      <c r="BF24" s="126">
        <f t="shared" si="10"/>
        <v>257</v>
      </c>
      <c r="BG24" s="141">
        <f t="shared" si="11"/>
        <v>2621</v>
      </c>
      <c r="BH24" s="407">
        <v>14</v>
      </c>
      <c r="BI24" s="67"/>
      <c r="BK24" s="87"/>
    </row>
    <row r="25" spans="1:63" ht="20.100000000000001" customHeight="1" x14ac:dyDescent="0.15">
      <c r="A25" s="24">
        <v>15</v>
      </c>
      <c r="B25" s="30" t="s">
        <v>184</v>
      </c>
      <c r="C25" s="125">
        <v>47</v>
      </c>
      <c r="D25" s="125">
        <v>1</v>
      </c>
      <c r="E25" s="125">
        <v>7</v>
      </c>
      <c r="F25" s="125">
        <v>5</v>
      </c>
      <c r="G25" s="125">
        <f t="shared" si="0"/>
        <v>60</v>
      </c>
      <c r="H25" s="125">
        <v>7</v>
      </c>
      <c r="I25" s="125">
        <v>0</v>
      </c>
      <c r="J25" s="125">
        <v>0</v>
      </c>
      <c r="K25" s="125">
        <v>0</v>
      </c>
      <c r="L25" s="125">
        <v>0</v>
      </c>
      <c r="M25" s="125">
        <v>0</v>
      </c>
      <c r="N25" s="125">
        <v>0</v>
      </c>
      <c r="O25" s="125">
        <f t="shared" si="1"/>
        <v>0</v>
      </c>
      <c r="P25" s="125">
        <v>0</v>
      </c>
      <c r="Q25" s="125">
        <v>167</v>
      </c>
      <c r="R25" s="125">
        <v>3</v>
      </c>
      <c r="S25" s="125">
        <v>132</v>
      </c>
      <c r="T25" s="407">
        <v>15</v>
      </c>
      <c r="U25" s="24">
        <v>15</v>
      </c>
      <c r="V25" s="30" t="s">
        <v>184</v>
      </c>
      <c r="W25" s="125">
        <f t="shared" si="2"/>
        <v>302</v>
      </c>
      <c r="X25" s="125">
        <v>0</v>
      </c>
      <c r="Y25" s="125">
        <v>132</v>
      </c>
      <c r="Z25" s="125">
        <v>2</v>
      </c>
      <c r="AA25" s="125">
        <v>81</v>
      </c>
      <c r="AB25" s="125">
        <f t="shared" si="3"/>
        <v>215</v>
      </c>
      <c r="AC25" s="125">
        <v>0</v>
      </c>
      <c r="AD25" s="125">
        <v>102</v>
      </c>
      <c r="AE25" s="125">
        <v>1</v>
      </c>
      <c r="AF25" s="125">
        <v>103</v>
      </c>
      <c r="AG25" s="125">
        <f t="shared" si="4"/>
        <v>206</v>
      </c>
      <c r="AH25" s="125">
        <v>0</v>
      </c>
      <c r="AI25" s="125">
        <v>0</v>
      </c>
      <c r="AJ25" s="125">
        <v>0</v>
      </c>
      <c r="AK25" s="125">
        <v>0</v>
      </c>
      <c r="AL25" s="125">
        <f t="shared" si="5"/>
        <v>0</v>
      </c>
      <c r="AM25" s="407">
        <v>15</v>
      </c>
      <c r="AN25" s="24">
        <v>15</v>
      </c>
      <c r="AO25" s="30" t="s">
        <v>184</v>
      </c>
      <c r="AP25" s="125">
        <v>0</v>
      </c>
      <c r="AQ25" s="125">
        <v>0</v>
      </c>
      <c r="AR25" s="125">
        <v>0</v>
      </c>
      <c r="AS25" s="125">
        <v>0</v>
      </c>
      <c r="AT25" s="125">
        <f t="shared" si="6"/>
        <v>0</v>
      </c>
      <c r="AU25" s="125">
        <v>0</v>
      </c>
      <c r="AV25" s="125">
        <v>2</v>
      </c>
      <c r="AW25" s="125">
        <v>0</v>
      </c>
      <c r="AX25" s="125">
        <v>0</v>
      </c>
      <c r="AY25" s="125">
        <f t="shared" si="7"/>
        <v>2</v>
      </c>
      <c r="AZ25" s="192">
        <f t="shared" si="8"/>
        <v>725</v>
      </c>
      <c r="BA25" s="125">
        <v>0</v>
      </c>
      <c r="BB25" s="125">
        <v>155</v>
      </c>
      <c r="BC25" s="125">
        <v>30</v>
      </c>
      <c r="BD25" s="126">
        <f t="shared" si="9"/>
        <v>917</v>
      </c>
      <c r="BE25" s="125">
        <v>15</v>
      </c>
      <c r="BF25" s="126">
        <f t="shared" si="10"/>
        <v>82</v>
      </c>
      <c r="BG25" s="142">
        <f t="shared" si="11"/>
        <v>992</v>
      </c>
      <c r="BH25" s="407">
        <v>15</v>
      </c>
      <c r="BI25" s="67"/>
      <c r="BJ25" s="67"/>
      <c r="BK25" s="87"/>
    </row>
    <row r="26" spans="1:63" ht="20.100000000000001" customHeight="1" x14ac:dyDescent="0.15">
      <c r="A26" s="23">
        <v>16</v>
      </c>
      <c r="B26" s="31" t="s">
        <v>185</v>
      </c>
      <c r="C26" s="126">
        <v>97</v>
      </c>
      <c r="D26" s="126">
        <v>6</v>
      </c>
      <c r="E26" s="126">
        <v>8</v>
      </c>
      <c r="F26" s="126">
        <v>6</v>
      </c>
      <c r="G26" s="126">
        <f t="shared" si="0"/>
        <v>117</v>
      </c>
      <c r="H26" s="126">
        <v>38</v>
      </c>
      <c r="I26" s="126">
        <v>0</v>
      </c>
      <c r="J26" s="126">
        <v>0</v>
      </c>
      <c r="K26" s="126">
        <v>0</v>
      </c>
      <c r="L26" s="126">
        <v>0</v>
      </c>
      <c r="M26" s="126">
        <v>0</v>
      </c>
      <c r="N26" s="126">
        <v>0</v>
      </c>
      <c r="O26" s="126">
        <f t="shared" si="1"/>
        <v>0</v>
      </c>
      <c r="P26" s="126">
        <v>0</v>
      </c>
      <c r="Q26" s="126">
        <v>351</v>
      </c>
      <c r="R26" s="126">
        <v>2</v>
      </c>
      <c r="S26" s="126">
        <v>236</v>
      </c>
      <c r="T26" s="409">
        <v>16</v>
      </c>
      <c r="U26" s="23">
        <v>16</v>
      </c>
      <c r="V26" s="31" t="s">
        <v>185</v>
      </c>
      <c r="W26" s="124">
        <f t="shared" si="2"/>
        <v>589</v>
      </c>
      <c r="X26" s="126">
        <v>0</v>
      </c>
      <c r="Y26" s="126">
        <v>267</v>
      </c>
      <c r="Z26" s="126">
        <v>1</v>
      </c>
      <c r="AA26" s="126">
        <v>179</v>
      </c>
      <c r="AB26" s="124">
        <f t="shared" si="3"/>
        <v>447</v>
      </c>
      <c r="AC26" s="126">
        <v>0</v>
      </c>
      <c r="AD26" s="126">
        <v>141</v>
      </c>
      <c r="AE26" s="126">
        <v>1</v>
      </c>
      <c r="AF26" s="126">
        <v>205</v>
      </c>
      <c r="AG26" s="124">
        <f t="shared" si="4"/>
        <v>347</v>
      </c>
      <c r="AH26" s="126">
        <v>0</v>
      </c>
      <c r="AI26" s="126">
        <v>0</v>
      </c>
      <c r="AJ26" s="126">
        <v>0</v>
      </c>
      <c r="AK26" s="126">
        <v>0</v>
      </c>
      <c r="AL26" s="124">
        <f t="shared" si="5"/>
        <v>0</v>
      </c>
      <c r="AM26" s="409">
        <v>16</v>
      </c>
      <c r="AN26" s="23">
        <v>16</v>
      </c>
      <c r="AO26" s="31" t="s">
        <v>185</v>
      </c>
      <c r="AP26" s="126">
        <v>0</v>
      </c>
      <c r="AQ26" s="126">
        <v>6</v>
      </c>
      <c r="AR26" s="126">
        <v>0</v>
      </c>
      <c r="AS26" s="126">
        <v>0</v>
      </c>
      <c r="AT26" s="124">
        <f t="shared" si="6"/>
        <v>6</v>
      </c>
      <c r="AU26" s="126">
        <v>0</v>
      </c>
      <c r="AV26" s="126">
        <v>7</v>
      </c>
      <c r="AW26" s="126">
        <v>0</v>
      </c>
      <c r="AX26" s="126">
        <v>2</v>
      </c>
      <c r="AY26" s="124">
        <f t="shared" si="7"/>
        <v>9</v>
      </c>
      <c r="AZ26" s="135">
        <f t="shared" si="8"/>
        <v>1398</v>
      </c>
      <c r="BA26" s="126">
        <v>0</v>
      </c>
      <c r="BB26" s="126">
        <v>209</v>
      </c>
      <c r="BC26" s="126">
        <v>30</v>
      </c>
      <c r="BD26" s="178">
        <f t="shared" si="9"/>
        <v>1675</v>
      </c>
      <c r="BE26" s="126">
        <v>30</v>
      </c>
      <c r="BF26" s="178">
        <f t="shared" si="10"/>
        <v>185</v>
      </c>
      <c r="BG26" s="141">
        <f t="shared" si="11"/>
        <v>1822</v>
      </c>
      <c r="BH26" s="409">
        <v>16</v>
      </c>
      <c r="BI26" s="67"/>
      <c r="BJ26" s="67"/>
      <c r="BK26" s="87"/>
    </row>
    <row r="27" spans="1:63" ht="20.100000000000001" customHeight="1" x14ac:dyDescent="0.15">
      <c r="A27" s="23">
        <v>17</v>
      </c>
      <c r="B27" s="30" t="s">
        <v>318</v>
      </c>
      <c r="C27" s="126">
        <v>265</v>
      </c>
      <c r="D27" s="126">
        <v>15</v>
      </c>
      <c r="E27" s="126">
        <v>44</v>
      </c>
      <c r="F27" s="126">
        <v>9</v>
      </c>
      <c r="G27" s="126">
        <f t="shared" si="0"/>
        <v>333</v>
      </c>
      <c r="H27" s="126">
        <v>90</v>
      </c>
      <c r="I27" s="126">
        <v>0</v>
      </c>
      <c r="J27" s="126">
        <v>0</v>
      </c>
      <c r="K27" s="126">
        <v>0</v>
      </c>
      <c r="L27" s="126">
        <v>0</v>
      </c>
      <c r="M27" s="126">
        <v>0</v>
      </c>
      <c r="N27" s="126">
        <v>0</v>
      </c>
      <c r="O27" s="126">
        <f t="shared" si="1"/>
        <v>0</v>
      </c>
      <c r="P27" s="126">
        <v>0</v>
      </c>
      <c r="Q27" s="126">
        <v>1898</v>
      </c>
      <c r="R27" s="126">
        <v>8</v>
      </c>
      <c r="S27" s="126">
        <v>1350</v>
      </c>
      <c r="T27" s="407">
        <v>17</v>
      </c>
      <c r="U27" s="23">
        <v>17</v>
      </c>
      <c r="V27" s="30" t="s">
        <v>318</v>
      </c>
      <c r="W27" s="124">
        <f t="shared" si="2"/>
        <v>3256</v>
      </c>
      <c r="X27" s="126">
        <v>0</v>
      </c>
      <c r="Y27" s="126">
        <v>1339</v>
      </c>
      <c r="Z27" s="126">
        <v>8</v>
      </c>
      <c r="AA27" s="126">
        <v>954</v>
      </c>
      <c r="AB27" s="124">
        <f t="shared" si="3"/>
        <v>2301</v>
      </c>
      <c r="AC27" s="126">
        <v>0</v>
      </c>
      <c r="AD27" s="126">
        <v>772</v>
      </c>
      <c r="AE27" s="126">
        <v>1</v>
      </c>
      <c r="AF27" s="126">
        <v>1167</v>
      </c>
      <c r="AG27" s="124">
        <f t="shared" si="4"/>
        <v>1940</v>
      </c>
      <c r="AH27" s="126">
        <v>0</v>
      </c>
      <c r="AI27" s="126">
        <v>0</v>
      </c>
      <c r="AJ27" s="126">
        <v>0</v>
      </c>
      <c r="AK27" s="126">
        <v>0</v>
      </c>
      <c r="AL27" s="124">
        <f t="shared" si="5"/>
        <v>0</v>
      </c>
      <c r="AM27" s="407">
        <v>17</v>
      </c>
      <c r="AN27" s="23">
        <v>17</v>
      </c>
      <c r="AO27" s="30" t="s">
        <v>318</v>
      </c>
      <c r="AP27" s="126">
        <v>0</v>
      </c>
      <c r="AQ27" s="126">
        <v>19</v>
      </c>
      <c r="AR27" s="126">
        <v>0</v>
      </c>
      <c r="AS27" s="126">
        <v>0</v>
      </c>
      <c r="AT27" s="124">
        <f t="shared" si="6"/>
        <v>19</v>
      </c>
      <c r="AU27" s="126">
        <v>0</v>
      </c>
      <c r="AV27" s="126">
        <v>67</v>
      </c>
      <c r="AW27" s="126">
        <v>0</v>
      </c>
      <c r="AX27" s="126">
        <v>5</v>
      </c>
      <c r="AY27" s="124">
        <f t="shared" si="7"/>
        <v>72</v>
      </c>
      <c r="AZ27" s="135">
        <f t="shared" si="8"/>
        <v>7588</v>
      </c>
      <c r="BA27" s="126">
        <v>0</v>
      </c>
      <c r="BB27" s="126">
        <v>2057</v>
      </c>
      <c r="BC27" s="126">
        <v>124</v>
      </c>
      <c r="BD27" s="126">
        <f t="shared" si="9"/>
        <v>9859</v>
      </c>
      <c r="BE27" s="126">
        <v>164</v>
      </c>
      <c r="BF27" s="126">
        <f t="shared" si="10"/>
        <v>587</v>
      </c>
      <c r="BG27" s="141">
        <f t="shared" si="11"/>
        <v>10356</v>
      </c>
      <c r="BH27" s="407">
        <v>17</v>
      </c>
      <c r="BI27" s="67"/>
      <c r="BJ27" s="67"/>
      <c r="BK27" s="87"/>
    </row>
    <row r="28" spans="1:63" ht="20.100000000000001" customHeight="1" x14ac:dyDescent="0.15">
      <c r="A28" s="23">
        <v>18</v>
      </c>
      <c r="B28" s="30" t="s">
        <v>319</v>
      </c>
      <c r="C28" s="126">
        <v>132</v>
      </c>
      <c r="D28" s="126">
        <v>10</v>
      </c>
      <c r="E28" s="126">
        <v>26</v>
      </c>
      <c r="F28" s="126">
        <v>3</v>
      </c>
      <c r="G28" s="126">
        <f t="shared" si="0"/>
        <v>171</v>
      </c>
      <c r="H28" s="126">
        <v>50</v>
      </c>
      <c r="I28" s="126">
        <v>0</v>
      </c>
      <c r="J28" s="126">
        <v>0</v>
      </c>
      <c r="K28" s="126">
        <v>0</v>
      </c>
      <c r="L28" s="126">
        <v>0</v>
      </c>
      <c r="M28" s="126">
        <v>0</v>
      </c>
      <c r="N28" s="126">
        <v>0</v>
      </c>
      <c r="O28" s="126">
        <f t="shared" si="1"/>
        <v>0</v>
      </c>
      <c r="P28" s="126">
        <v>0</v>
      </c>
      <c r="Q28" s="126">
        <v>772</v>
      </c>
      <c r="R28" s="126">
        <v>0</v>
      </c>
      <c r="S28" s="126">
        <v>577</v>
      </c>
      <c r="T28" s="407">
        <v>18</v>
      </c>
      <c r="U28" s="23">
        <v>18</v>
      </c>
      <c r="V28" s="30" t="s">
        <v>319</v>
      </c>
      <c r="W28" s="126">
        <f t="shared" si="2"/>
        <v>1349</v>
      </c>
      <c r="X28" s="126">
        <v>0</v>
      </c>
      <c r="Y28" s="126">
        <v>625</v>
      </c>
      <c r="Z28" s="126">
        <v>3</v>
      </c>
      <c r="AA28" s="126">
        <v>438</v>
      </c>
      <c r="AB28" s="126">
        <f t="shared" si="3"/>
        <v>1066</v>
      </c>
      <c r="AC28" s="126">
        <v>0</v>
      </c>
      <c r="AD28" s="126">
        <v>269</v>
      </c>
      <c r="AE28" s="126">
        <v>0</v>
      </c>
      <c r="AF28" s="126">
        <v>332</v>
      </c>
      <c r="AG28" s="126">
        <f t="shared" si="4"/>
        <v>601</v>
      </c>
      <c r="AH28" s="126">
        <v>0</v>
      </c>
      <c r="AI28" s="126">
        <v>0</v>
      </c>
      <c r="AJ28" s="126">
        <v>0</v>
      </c>
      <c r="AK28" s="126">
        <v>0</v>
      </c>
      <c r="AL28" s="126">
        <f t="shared" si="5"/>
        <v>0</v>
      </c>
      <c r="AM28" s="407">
        <v>18</v>
      </c>
      <c r="AN28" s="23">
        <v>18</v>
      </c>
      <c r="AO28" s="30" t="s">
        <v>319</v>
      </c>
      <c r="AP28" s="126">
        <v>0</v>
      </c>
      <c r="AQ28" s="126">
        <v>4</v>
      </c>
      <c r="AR28" s="126">
        <v>0</v>
      </c>
      <c r="AS28" s="126">
        <v>0</v>
      </c>
      <c r="AT28" s="126">
        <f t="shared" si="6"/>
        <v>4</v>
      </c>
      <c r="AU28" s="126">
        <v>0</v>
      </c>
      <c r="AV28" s="126">
        <v>26</v>
      </c>
      <c r="AW28" s="126">
        <v>0</v>
      </c>
      <c r="AX28" s="126">
        <v>1</v>
      </c>
      <c r="AY28" s="126">
        <f t="shared" si="7"/>
        <v>27</v>
      </c>
      <c r="AZ28" s="126">
        <f t="shared" si="8"/>
        <v>3047</v>
      </c>
      <c r="BA28" s="126">
        <v>0</v>
      </c>
      <c r="BB28" s="126">
        <v>839</v>
      </c>
      <c r="BC28" s="126">
        <v>39</v>
      </c>
      <c r="BD28" s="126">
        <f t="shared" si="9"/>
        <v>3975</v>
      </c>
      <c r="BE28" s="126">
        <v>64</v>
      </c>
      <c r="BF28" s="126">
        <f t="shared" si="10"/>
        <v>285</v>
      </c>
      <c r="BG28" s="141">
        <f t="shared" si="11"/>
        <v>4210</v>
      </c>
      <c r="BH28" s="407">
        <v>18</v>
      </c>
      <c r="BI28" s="67"/>
      <c r="BJ28" s="67"/>
      <c r="BK28" s="87"/>
    </row>
    <row r="29" spans="1:63" ht="20.100000000000001" customHeight="1" x14ac:dyDescent="0.15">
      <c r="A29" s="23">
        <v>19</v>
      </c>
      <c r="B29" s="30" t="s">
        <v>139</v>
      </c>
      <c r="C29" s="126">
        <v>139</v>
      </c>
      <c r="D29" s="126">
        <v>21</v>
      </c>
      <c r="E29" s="126">
        <v>37</v>
      </c>
      <c r="F29" s="126">
        <v>5</v>
      </c>
      <c r="G29" s="126">
        <f t="shared" si="0"/>
        <v>202</v>
      </c>
      <c r="H29" s="126">
        <v>76</v>
      </c>
      <c r="I29" s="126">
        <v>0</v>
      </c>
      <c r="J29" s="126">
        <v>0</v>
      </c>
      <c r="K29" s="126">
        <v>0</v>
      </c>
      <c r="L29" s="126">
        <v>0</v>
      </c>
      <c r="M29" s="126">
        <v>0</v>
      </c>
      <c r="N29" s="126">
        <v>0</v>
      </c>
      <c r="O29" s="126">
        <f t="shared" si="1"/>
        <v>0</v>
      </c>
      <c r="P29" s="126">
        <v>2</v>
      </c>
      <c r="Q29" s="126">
        <v>981</v>
      </c>
      <c r="R29" s="126">
        <v>7</v>
      </c>
      <c r="S29" s="126">
        <v>454</v>
      </c>
      <c r="T29" s="407">
        <v>19</v>
      </c>
      <c r="U29" s="23">
        <v>19</v>
      </c>
      <c r="V29" s="30" t="s">
        <v>139</v>
      </c>
      <c r="W29" s="126">
        <f t="shared" si="2"/>
        <v>1444</v>
      </c>
      <c r="X29" s="126">
        <v>0</v>
      </c>
      <c r="Y29" s="126">
        <v>740</v>
      </c>
      <c r="Z29" s="126">
        <v>6</v>
      </c>
      <c r="AA29" s="126">
        <v>353</v>
      </c>
      <c r="AB29" s="126">
        <f t="shared" si="3"/>
        <v>1099</v>
      </c>
      <c r="AC29" s="126">
        <v>0</v>
      </c>
      <c r="AD29" s="126">
        <v>414</v>
      </c>
      <c r="AE29" s="126">
        <v>5</v>
      </c>
      <c r="AF29" s="126">
        <v>486</v>
      </c>
      <c r="AG29" s="126">
        <f t="shared" si="4"/>
        <v>905</v>
      </c>
      <c r="AH29" s="126">
        <v>0</v>
      </c>
      <c r="AI29" s="126">
        <v>0</v>
      </c>
      <c r="AJ29" s="126">
        <v>0</v>
      </c>
      <c r="AK29" s="126">
        <v>0</v>
      </c>
      <c r="AL29" s="126">
        <f t="shared" si="5"/>
        <v>0</v>
      </c>
      <c r="AM29" s="407">
        <v>19</v>
      </c>
      <c r="AN29" s="23">
        <v>19</v>
      </c>
      <c r="AO29" s="30" t="s">
        <v>139</v>
      </c>
      <c r="AP29" s="126">
        <v>0</v>
      </c>
      <c r="AQ29" s="126">
        <v>9</v>
      </c>
      <c r="AR29" s="126">
        <v>0</v>
      </c>
      <c r="AS29" s="126">
        <v>0</v>
      </c>
      <c r="AT29" s="126">
        <f t="shared" si="6"/>
        <v>9</v>
      </c>
      <c r="AU29" s="126">
        <v>0</v>
      </c>
      <c r="AV29" s="126">
        <v>37</v>
      </c>
      <c r="AW29" s="126">
        <v>0</v>
      </c>
      <c r="AX29" s="126">
        <v>0</v>
      </c>
      <c r="AY29" s="126">
        <f t="shared" si="7"/>
        <v>37</v>
      </c>
      <c r="AZ29" s="126">
        <f t="shared" si="8"/>
        <v>3494</v>
      </c>
      <c r="BA29" s="126">
        <v>0</v>
      </c>
      <c r="BB29" s="126">
        <v>284</v>
      </c>
      <c r="BC29" s="126">
        <v>60</v>
      </c>
      <c r="BD29" s="126">
        <f t="shared" si="9"/>
        <v>3914</v>
      </c>
      <c r="BE29" s="126">
        <v>73</v>
      </c>
      <c r="BF29" s="126">
        <f t="shared" si="10"/>
        <v>351</v>
      </c>
      <c r="BG29" s="141">
        <f t="shared" si="11"/>
        <v>4189</v>
      </c>
      <c r="BH29" s="407">
        <v>19</v>
      </c>
      <c r="BI29" s="67"/>
      <c r="BJ29" s="67"/>
      <c r="BK29" s="87"/>
    </row>
    <row r="30" spans="1:63" ht="20.100000000000001" customHeight="1" x14ac:dyDescent="0.15">
      <c r="A30" s="24">
        <v>20</v>
      </c>
      <c r="B30" s="33" t="s">
        <v>187</v>
      </c>
      <c r="C30" s="125">
        <v>87</v>
      </c>
      <c r="D30" s="125">
        <v>12</v>
      </c>
      <c r="E30" s="125">
        <v>20</v>
      </c>
      <c r="F30" s="125">
        <v>2</v>
      </c>
      <c r="G30" s="125">
        <f t="shared" si="0"/>
        <v>121</v>
      </c>
      <c r="H30" s="125">
        <v>61</v>
      </c>
      <c r="I30" s="125">
        <v>0</v>
      </c>
      <c r="J30" s="125">
        <v>0</v>
      </c>
      <c r="K30" s="125">
        <v>0</v>
      </c>
      <c r="L30" s="125">
        <v>0</v>
      </c>
      <c r="M30" s="125">
        <v>0</v>
      </c>
      <c r="N30" s="125">
        <v>0</v>
      </c>
      <c r="O30" s="125">
        <f t="shared" si="1"/>
        <v>0</v>
      </c>
      <c r="P30" s="125">
        <v>0</v>
      </c>
      <c r="Q30" s="125">
        <v>675</v>
      </c>
      <c r="R30" s="125">
        <v>6</v>
      </c>
      <c r="S30" s="125">
        <v>289</v>
      </c>
      <c r="T30" s="408">
        <v>20</v>
      </c>
      <c r="U30" s="24">
        <v>20</v>
      </c>
      <c r="V30" s="33" t="s">
        <v>187</v>
      </c>
      <c r="W30" s="125">
        <f t="shared" si="2"/>
        <v>970</v>
      </c>
      <c r="X30" s="125">
        <v>0</v>
      </c>
      <c r="Y30" s="125">
        <v>459</v>
      </c>
      <c r="Z30" s="125">
        <v>1</v>
      </c>
      <c r="AA30" s="125">
        <v>176</v>
      </c>
      <c r="AB30" s="125">
        <f t="shared" si="3"/>
        <v>636</v>
      </c>
      <c r="AC30" s="125">
        <v>0</v>
      </c>
      <c r="AD30" s="125">
        <v>269</v>
      </c>
      <c r="AE30" s="125">
        <v>4</v>
      </c>
      <c r="AF30" s="125">
        <v>310</v>
      </c>
      <c r="AG30" s="125">
        <f t="shared" si="4"/>
        <v>583</v>
      </c>
      <c r="AH30" s="125">
        <v>0</v>
      </c>
      <c r="AI30" s="125">
        <v>0</v>
      </c>
      <c r="AJ30" s="125">
        <v>0</v>
      </c>
      <c r="AK30" s="125">
        <v>0</v>
      </c>
      <c r="AL30" s="125">
        <f t="shared" si="5"/>
        <v>0</v>
      </c>
      <c r="AM30" s="408">
        <v>20</v>
      </c>
      <c r="AN30" s="24">
        <v>20</v>
      </c>
      <c r="AO30" s="33" t="s">
        <v>187</v>
      </c>
      <c r="AP30" s="125">
        <v>0</v>
      </c>
      <c r="AQ30" s="125">
        <v>6</v>
      </c>
      <c r="AR30" s="125">
        <v>0</v>
      </c>
      <c r="AS30" s="125">
        <v>0</v>
      </c>
      <c r="AT30" s="125">
        <f t="shared" si="6"/>
        <v>6</v>
      </c>
      <c r="AU30" s="125">
        <v>0</v>
      </c>
      <c r="AV30" s="125">
        <v>26</v>
      </c>
      <c r="AW30" s="125">
        <v>0</v>
      </c>
      <c r="AX30" s="125">
        <v>1</v>
      </c>
      <c r="AY30" s="125">
        <f t="shared" si="7"/>
        <v>27</v>
      </c>
      <c r="AZ30" s="125">
        <f t="shared" si="8"/>
        <v>2222</v>
      </c>
      <c r="BA30" s="125">
        <v>0</v>
      </c>
      <c r="BB30" s="125">
        <v>234</v>
      </c>
      <c r="BC30" s="125">
        <v>49</v>
      </c>
      <c r="BD30" s="125">
        <f t="shared" si="9"/>
        <v>2566</v>
      </c>
      <c r="BE30" s="125">
        <v>61</v>
      </c>
      <c r="BF30" s="125">
        <f t="shared" si="10"/>
        <v>243</v>
      </c>
      <c r="BG30" s="142">
        <f t="shared" si="11"/>
        <v>2748</v>
      </c>
      <c r="BH30" s="408">
        <v>20</v>
      </c>
      <c r="BI30" s="67"/>
      <c r="BJ30" s="67"/>
      <c r="BK30" s="87"/>
    </row>
    <row r="31" spans="1:63" ht="20.100000000000001" customHeight="1" x14ac:dyDescent="0.15">
      <c r="A31" s="23">
        <v>21</v>
      </c>
      <c r="B31" s="30" t="s">
        <v>188</v>
      </c>
      <c r="C31" s="126">
        <v>84</v>
      </c>
      <c r="D31" s="126">
        <v>6</v>
      </c>
      <c r="E31" s="126">
        <v>10</v>
      </c>
      <c r="F31" s="126">
        <v>1</v>
      </c>
      <c r="G31" s="126">
        <f t="shared" si="0"/>
        <v>101</v>
      </c>
      <c r="H31" s="126">
        <v>38</v>
      </c>
      <c r="I31" s="126">
        <v>0</v>
      </c>
      <c r="J31" s="126">
        <v>0</v>
      </c>
      <c r="K31" s="126">
        <v>0</v>
      </c>
      <c r="L31" s="126">
        <v>0</v>
      </c>
      <c r="M31" s="126">
        <v>0</v>
      </c>
      <c r="N31" s="126">
        <v>0</v>
      </c>
      <c r="O31" s="126">
        <f t="shared" si="1"/>
        <v>0</v>
      </c>
      <c r="P31" s="126">
        <v>0</v>
      </c>
      <c r="Q31" s="126">
        <v>519</v>
      </c>
      <c r="R31" s="126">
        <v>2</v>
      </c>
      <c r="S31" s="126">
        <v>261</v>
      </c>
      <c r="T31" s="407">
        <v>21</v>
      </c>
      <c r="U31" s="23">
        <v>21</v>
      </c>
      <c r="V31" s="30" t="s">
        <v>188</v>
      </c>
      <c r="W31" s="126">
        <f t="shared" si="2"/>
        <v>782</v>
      </c>
      <c r="X31" s="126">
        <v>0</v>
      </c>
      <c r="Y31" s="126">
        <v>416</v>
      </c>
      <c r="Z31" s="126">
        <v>3</v>
      </c>
      <c r="AA31" s="126">
        <v>168</v>
      </c>
      <c r="AB31" s="126">
        <f t="shared" si="3"/>
        <v>587</v>
      </c>
      <c r="AC31" s="126">
        <v>0</v>
      </c>
      <c r="AD31" s="126">
        <v>236</v>
      </c>
      <c r="AE31" s="126">
        <v>2</v>
      </c>
      <c r="AF31" s="126">
        <v>296</v>
      </c>
      <c r="AG31" s="126">
        <f t="shared" si="4"/>
        <v>534</v>
      </c>
      <c r="AH31" s="126">
        <v>0</v>
      </c>
      <c r="AI31" s="126">
        <v>0</v>
      </c>
      <c r="AJ31" s="126">
        <v>0</v>
      </c>
      <c r="AK31" s="126">
        <v>0</v>
      </c>
      <c r="AL31" s="126">
        <f t="shared" si="5"/>
        <v>0</v>
      </c>
      <c r="AM31" s="407">
        <v>21</v>
      </c>
      <c r="AN31" s="23">
        <v>21</v>
      </c>
      <c r="AO31" s="30" t="s">
        <v>188</v>
      </c>
      <c r="AP31" s="126">
        <v>0</v>
      </c>
      <c r="AQ31" s="126">
        <v>4</v>
      </c>
      <c r="AR31" s="126">
        <v>0</v>
      </c>
      <c r="AS31" s="126">
        <v>0</v>
      </c>
      <c r="AT31" s="126">
        <f t="shared" si="6"/>
        <v>4</v>
      </c>
      <c r="AU31" s="126">
        <v>0</v>
      </c>
      <c r="AV31" s="126">
        <v>17</v>
      </c>
      <c r="AW31" s="126">
        <v>0</v>
      </c>
      <c r="AX31" s="126">
        <v>0</v>
      </c>
      <c r="AY31" s="126">
        <f t="shared" si="7"/>
        <v>17</v>
      </c>
      <c r="AZ31" s="126">
        <f t="shared" si="8"/>
        <v>1924</v>
      </c>
      <c r="BA31" s="126">
        <v>0</v>
      </c>
      <c r="BB31" s="126">
        <v>379</v>
      </c>
      <c r="BC31" s="126">
        <v>20</v>
      </c>
      <c r="BD31" s="126">
        <f t="shared" si="9"/>
        <v>2361</v>
      </c>
      <c r="BE31" s="126">
        <v>43</v>
      </c>
      <c r="BF31" s="126">
        <f t="shared" si="10"/>
        <v>182</v>
      </c>
      <c r="BG31" s="141">
        <f t="shared" si="11"/>
        <v>2505</v>
      </c>
      <c r="BH31" s="407">
        <v>21</v>
      </c>
      <c r="BI31" s="67"/>
      <c r="BK31" s="87"/>
    </row>
    <row r="32" spans="1:63" ht="20.100000000000001" customHeight="1" x14ac:dyDescent="0.15">
      <c r="A32" s="23">
        <v>22</v>
      </c>
      <c r="B32" s="30" t="s">
        <v>189</v>
      </c>
      <c r="C32" s="126">
        <v>102</v>
      </c>
      <c r="D32" s="126">
        <v>9</v>
      </c>
      <c r="E32" s="126">
        <v>19</v>
      </c>
      <c r="F32" s="126">
        <v>7</v>
      </c>
      <c r="G32" s="126">
        <f t="shared" si="0"/>
        <v>137</v>
      </c>
      <c r="H32" s="126">
        <v>48</v>
      </c>
      <c r="I32" s="126">
        <v>0</v>
      </c>
      <c r="J32" s="126">
        <v>0</v>
      </c>
      <c r="K32" s="126">
        <v>0</v>
      </c>
      <c r="L32" s="126">
        <v>0</v>
      </c>
      <c r="M32" s="126">
        <v>0</v>
      </c>
      <c r="N32" s="126">
        <v>0</v>
      </c>
      <c r="O32" s="126">
        <f t="shared" si="1"/>
        <v>0</v>
      </c>
      <c r="P32" s="126">
        <v>0</v>
      </c>
      <c r="Q32" s="126">
        <v>214</v>
      </c>
      <c r="R32" s="126">
        <v>0</v>
      </c>
      <c r="S32" s="126">
        <v>397</v>
      </c>
      <c r="T32" s="407">
        <v>22</v>
      </c>
      <c r="U32" s="23">
        <v>22</v>
      </c>
      <c r="V32" s="30" t="s">
        <v>189</v>
      </c>
      <c r="W32" s="126">
        <f t="shared" si="2"/>
        <v>611</v>
      </c>
      <c r="X32" s="126">
        <v>0</v>
      </c>
      <c r="Y32" s="126">
        <v>143</v>
      </c>
      <c r="Z32" s="126">
        <v>0</v>
      </c>
      <c r="AA32" s="126">
        <v>387</v>
      </c>
      <c r="AB32" s="126">
        <f t="shared" si="3"/>
        <v>530</v>
      </c>
      <c r="AC32" s="126">
        <v>0</v>
      </c>
      <c r="AD32" s="126">
        <v>82</v>
      </c>
      <c r="AE32" s="126">
        <v>1</v>
      </c>
      <c r="AF32" s="126">
        <v>267</v>
      </c>
      <c r="AG32" s="126">
        <f t="shared" si="4"/>
        <v>350</v>
      </c>
      <c r="AH32" s="126">
        <v>0</v>
      </c>
      <c r="AI32" s="126">
        <v>0</v>
      </c>
      <c r="AJ32" s="126">
        <v>0</v>
      </c>
      <c r="AK32" s="126">
        <v>0</v>
      </c>
      <c r="AL32" s="126">
        <f t="shared" si="5"/>
        <v>0</v>
      </c>
      <c r="AM32" s="407">
        <v>22</v>
      </c>
      <c r="AN32" s="23">
        <v>22</v>
      </c>
      <c r="AO32" s="30" t="s">
        <v>189</v>
      </c>
      <c r="AP32" s="126">
        <v>0</v>
      </c>
      <c r="AQ32" s="126">
        <v>0</v>
      </c>
      <c r="AR32" s="126">
        <v>0</v>
      </c>
      <c r="AS32" s="126">
        <v>0</v>
      </c>
      <c r="AT32" s="126">
        <f t="shared" si="6"/>
        <v>0</v>
      </c>
      <c r="AU32" s="126">
        <v>0</v>
      </c>
      <c r="AV32" s="126">
        <v>7</v>
      </c>
      <c r="AW32" s="126">
        <v>0</v>
      </c>
      <c r="AX32" s="126">
        <v>0</v>
      </c>
      <c r="AY32" s="126">
        <f t="shared" si="7"/>
        <v>7</v>
      </c>
      <c r="AZ32" s="126">
        <f t="shared" si="8"/>
        <v>1498</v>
      </c>
      <c r="BA32" s="126">
        <v>0</v>
      </c>
      <c r="BB32" s="126">
        <v>2376</v>
      </c>
      <c r="BC32" s="126">
        <v>492</v>
      </c>
      <c r="BD32" s="126">
        <f t="shared" si="9"/>
        <v>4414</v>
      </c>
      <c r="BE32" s="126">
        <v>68</v>
      </c>
      <c r="BF32" s="126">
        <f t="shared" si="10"/>
        <v>253</v>
      </c>
      <c r="BG32" s="141">
        <f t="shared" si="11"/>
        <v>4619</v>
      </c>
      <c r="BH32" s="407">
        <v>22</v>
      </c>
      <c r="BI32" s="67"/>
      <c r="BK32" s="87"/>
    </row>
    <row r="33" spans="1:63" ht="20.100000000000001" customHeight="1" x14ac:dyDescent="0.15">
      <c r="A33" s="23">
        <v>23</v>
      </c>
      <c r="B33" s="30" t="s">
        <v>191</v>
      </c>
      <c r="C33" s="126">
        <v>481</v>
      </c>
      <c r="D33" s="126">
        <v>56</v>
      </c>
      <c r="E33" s="126">
        <v>59</v>
      </c>
      <c r="F33" s="126">
        <v>16</v>
      </c>
      <c r="G33" s="126">
        <f t="shared" si="0"/>
        <v>612</v>
      </c>
      <c r="H33" s="126">
        <v>193</v>
      </c>
      <c r="I33" s="126">
        <v>0</v>
      </c>
      <c r="J33" s="126">
        <v>0</v>
      </c>
      <c r="K33" s="126">
        <v>0</v>
      </c>
      <c r="L33" s="126">
        <v>0</v>
      </c>
      <c r="M33" s="126">
        <v>0</v>
      </c>
      <c r="N33" s="126">
        <v>0</v>
      </c>
      <c r="O33" s="126">
        <f t="shared" si="1"/>
        <v>0</v>
      </c>
      <c r="P33" s="126">
        <v>0</v>
      </c>
      <c r="Q33" s="126">
        <v>2279</v>
      </c>
      <c r="R33" s="126">
        <v>15</v>
      </c>
      <c r="S33" s="126">
        <v>1151</v>
      </c>
      <c r="T33" s="407">
        <v>23</v>
      </c>
      <c r="U33" s="23">
        <v>23</v>
      </c>
      <c r="V33" s="30" t="s">
        <v>191</v>
      </c>
      <c r="W33" s="126">
        <f t="shared" si="2"/>
        <v>3445</v>
      </c>
      <c r="X33" s="126">
        <v>0</v>
      </c>
      <c r="Y33" s="126">
        <v>1665</v>
      </c>
      <c r="Z33" s="126">
        <v>7</v>
      </c>
      <c r="AA33" s="126">
        <v>914</v>
      </c>
      <c r="AB33" s="126">
        <f t="shared" si="3"/>
        <v>2586</v>
      </c>
      <c r="AC33" s="126">
        <v>0</v>
      </c>
      <c r="AD33" s="126">
        <v>1058</v>
      </c>
      <c r="AE33" s="126">
        <v>4</v>
      </c>
      <c r="AF33" s="126">
        <v>1412</v>
      </c>
      <c r="AG33" s="126">
        <f t="shared" si="4"/>
        <v>2474</v>
      </c>
      <c r="AH33" s="126">
        <v>0</v>
      </c>
      <c r="AI33" s="126">
        <v>0</v>
      </c>
      <c r="AJ33" s="126">
        <v>0</v>
      </c>
      <c r="AK33" s="126">
        <v>0</v>
      </c>
      <c r="AL33" s="126">
        <f t="shared" si="5"/>
        <v>0</v>
      </c>
      <c r="AM33" s="407">
        <v>23</v>
      </c>
      <c r="AN33" s="23">
        <v>23</v>
      </c>
      <c r="AO33" s="30" t="s">
        <v>191</v>
      </c>
      <c r="AP33" s="126">
        <v>0</v>
      </c>
      <c r="AQ33" s="126">
        <v>12</v>
      </c>
      <c r="AR33" s="126">
        <v>0</v>
      </c>
      <c r="AS33" s="126">
        <v>0</v>
      </c>
      <c r="AT33" s="126">
        <f t="shared" si="6"/>
        <v>12</v>
      </c>
      <c r="AU33" s="126">
        <v>0</v>
      </c>
      <c r="AV33" s="126">
        <v>87</v>
      </c>
      <c r="AW33" s="126">
        <v>0</v>
      </c>
      <c r="AX33" s="126">
        <v>2</v>
      </c>
      <c r="AY33" s="126">
        <f t="shared" si="7"/>
        <v>89</v>
      </c>
      <c r="AZ33" s="126">
        <f t="shared" si="8"/>
        <v>8606</v>
      </c>
      <c r="BA33" s="126">
        <v>0</v>
      </c>
      <c r="BB33" s="126">
        <v>2148</v>
      </c>
      <c r="BC33" s="126">
        <v>182</v>
      </c>
      <c r="BD33" s="126">
        <f t="shared" si="9"/>
        <v>11129</v>
      </c>
      <c r="BE33" s="126">
        <v>237</v>
      </c>
      <c r="BF33" s="126">
        <f t="shared" si="10"/>
        <v>1042</v>
      </c>
      <c r="BG33" s="141">
        <f t="shared" si="11"/>
        <v>11978</v>
      </c>
      <c r="BH33" s="407">
        <v>23</v>
      </c>
      <c r="BI33" s="67"/>
      <c r="BK33" s="87"/>
    </row>
    <row r="34" spans="1:63" ht="20.100000000000001" customHeight="1" x14ac:dyDescent="0.15">
      <c r="A34" s="23">
        <v>24</v>
      </c>
      <c r="B34" s="30" t="s">
        <v>192</v>
      </c>
      <c r="C34" s="126">
        <v>398</v>
      </c>
      <c r="D34" s="126">
        <v>25</v>
      </c>
      <c r="E34" s="126">
        <v>37</v>
      </c>
      <c r="F34" s="126">
        <v>5</v>
      </c>
      <c r="G34" s="126">
        <f t="shared" si="0"/>
        <v>465</v>
      </c>
      <c r="H34" s="126">
        <v>146</v>
      </c>
      <c r="I34" s="126">
        <v>0</v>
      </c>
      <c r="J34" s="126">
        <v>0</v>
      </c>
      <c r="K34" s="126">
        <v>0</v>
      </c>
      <c r="L34" s="126">
        <v>0</v>
      </c>
      <c r="M34" s="126">
        <v>0</v>
      </c>
      <c r="N34" s="126">
        <v>0</v>
      </c>
      <c r="O34" s="126">
        <f t="shared" si="1"/>
        <v>0</v>
      </c>
      <c r="P34" s="126">
        <v>0</v>
      </c>
      <c r="Q34" s="126">
        <v>1712</v>
      </c>
      <c r="R34" s="126">
        <v>13</v>
      </c>
      <c r="S34" s="126">
        <v>972</v>
      </c>
      <c r="T34" s="407">
        <v>24</v>
      </c>
      <c r="U34" s="23">
        <v>24</v>
      </c>
      <c r="V34" s="30" t="s">
        <v>192</v>
      </c>
      <c r="W34" s="126">
        <f t="shared" si="2"/>
        <v>2697</v>
      </c>
      <c r="X34" s="126">
        <v>0</v>
      </c>
      <c r="Y34" s="126">
        <v>1198</v>
      </c>
      <c r="Z34" s="126">
        <v>17</v>
      </c>
      <c r="AA34" s="126">
        <v>715</v>
      </c>
      <c r="AB34" s="126">
        <f t="shared" si="3"/>
        <v>1930</v>
      </c>
      <c r="AC34" s="126">
        <v>0</v>
      </c>
      <c r="AD34" s="126">
        <v>803</v>
      </c>
      <c r="AE34" s="126">
        <v>7</v>
      </c>
      <c r="AF34" s="126">
        <v>1007</v>
      </c>
      <c r="AG34" s="126">
        <f t="shared" si="4"/>
        <v>1817</v>
      </c>
      <c r="AH34" s="126">
        <v>0</v>
      </c>
      <c r="AI34" s="126">
        <v>0</v>
      </c>
      <c r="AJ34" s="126">
        <v>0</v>
      </c>
      <c r="AK34" s="126">
        <v>0</v>
      </c>
      <c r="AL34" s="126">
        <f t="shared" si="5"/>
        <v>0</v>
      </c>
      <c r="AM34" s="407">
        <v>24</v>
      </c>
      <c r="AN34" s="23">
        <v>24</v>
      </c>
      <c r="AO34" s="30" t="s">
        <v>192</v>
      </c>
      <c r="AP34" s="126">
        <v>0</v>
      </c>
      <c r="AQ34" s="126">
        <v>9</v>
      </c>
      <c r="AR34" s="126">
        <v>0</v>
      </c>
      <c r="AS34" s="126">
        <v>0</v>
      </c>
      <c r="AT34" s="126">
        <f t="shared" si="6"/>
        <v>9</v>
      </c>
      <c r="AU34" s="126">
        <v>0</v>
      </c>
      <c r="AV34" s="126">
        <v>51</v>
      </c>
      <c r="AW34" s="126">
        <v>0</v>
      </c>
      <c r="AX34" s="126">
        <v>2</v>
      </c>
      <c r="AY34" s="126">
        <f t="shared" si="7"/>
        <v>53</v>
      </c>
      <c r="AZ34" s="126">
        <f t="shared" si="8"/>
        <v>6506</v>
      </c>
      <c r="BA34" s="126">
        <v>0</v>
      </c>
      <c r="BB34" s="126">
        <v>1072</v>
      </c>
      <c r="BC34" s="126">
        <v>198</v>
      </c>
      <c r="BD34" s="126">
        <f t="shared" si="9"/>
        <v>7922</v>
      </c>
      <c r="BE34" s="126">
        <v>140</v>
      </c>
      <c r="BF34" s="126">
        <f t="shared" si="10"/>
        <v>751</v>
      </c>
      <c r="BG34" s="141">
        <f t="shared" si="11"/>
        <v>8527</v>
      </c>
      <c r="BH34" s="407">
        <v>24</v>
      </c>
      <c r="BI34" s="67"/>
      <c r="BK34" s="87"/>
    </row>
    <row r="35" spans="1:63" ht="20.100000000000001" customHeight="1" x14ac:dyDescent="0.15">
      <c r="A35" s="23">
        <v>25</v>
      </c>
      <c r="B35" s="30" t="s">
        <v>12</v>
      </c>
      <c r="C35" s="126">
        <v>56</v>
      </c>
      <c r="D35" s="126">
        <v>5</v>
      </c>
      <c r="E35" s="126">
        <v>7</v>
      </c>
      <c r="F35" s="126">
        <v>0</v>
      </c>
      <c r="G35" s="126">
        <f t="shared" si="0"/>
        <v>68</v>
      </c>
      <c r="H35" s="126">
        <v>21</v>
      </c>
      <c r="I35" s="126">
        <v>0</v>
      </c>
      <c r="J35" s="126">
        <v>0</v>
      </c>
      <c r="K35" s="126">
        <v>0</v>
      </c>
      <c r="L35" s="126">
        <v>0</v>
      </c>
      <c r="M35" s="126">
        <v>0</v>
      </c>
      <c r="N35" s="126">
        <v>0</v>
      </c>
      <c r="O35" s="126">
        <f t="shared" si="1"/>
        <v>0</v>
      </c>
      <c r="P35" s="126">
        <v>0</v>
      </c>
      <c r="Q35" s="126">
        <v>294</v>
      </c>
      <c r="R35" s="126">
        <v>1</v>
      </c>
      <c r="S35" s="126">
        <v>204</v>
      </c>
      <c r="T35" s="410">
        <v>25</v>
      </c>
      <c r="U35" s="23">
        <v>25</v>
      </c>
      <c r="V35" s="30" t="s">
        <v>12</v>
      </c>
      <c r="W35" s="126">
        <f t="shared" si="2"/>
        <v>499</v>
      </c>
      <c r="X35" s="126">
        <v>0</v>
      </c>
      <c r="Y35" s="126">
        <v>248</v>
      </c>
      <c r="Z35" s="126">
        <v>2</v>
      </c>
      <c r="AA35" s="126">
        <v>176</v>
      </c>
      <c r="AB35" s="126">
        <f t="shared" si="3"/>
        <v>426</v>
      </c>
      <c r="AC35" s="126">
        <v>0</v>
      </c>
      <c r="AD35" s="126">
        <v>100</v>
      </c>
      <c r="AE35" s="126">
        <v>0</v>
      </c>
      <c r="AF35" s="126">
        <v>154</v>
      </c>
      <c r="AG35" s="126">
        <f t="shared" si="4"/>
        <v>254</v>
      </c>
      <c r="AH35" s="126">
        <v>0</v>
      </c>
      <c r="AI35" s="126">
        <v>0</v>
      </c>
      <c r="AJ35" s="126">
        <v>0</v>
      </c>
      <c r="AK35" s="126">
        <v>0</v>
      </c>
      <c r="AL35" s="126">
        <f t="shared" si="5"/>
        <v>0</v>
      </c>
      <c r="AM35" s="410">
        <v>25</v>
      </c>
      <c r="AN35" s="23">
        <v>25</v>
      </c>
      <c r="AO35" s="30" t="s">
        <v>12</v>
      </c>
      <c r="AP35" s="126">
        <v>0</v>
      </c>
      <c r="AQ35" s="126">
        <v>0</v>
      </c>
      <c r="AR35" s="126">
        <v>0</v>
      </c>
      <c r="AS35" s="126">
        <v>0</v>
      </c>
      <c r="AT35" s="126">
        <f t="shared" si="6"/>
        <v>0</v>
      </c>
      <c r="AU35" s="126">
        <v>0</v>
      </c>
      <c r="AV35" s="126">
        <v>15</v>
      </c>
      <c r="AW35" s="126">
        <v>0</v>
      </c>
      <c r="AX35" s="126">
        <v>1</v>
      </c>
      <c r="AY35" s="126">
        <f t="shared" si="7"/>
        <v>16</v>
      </c>
      <c r="AZ35" s="126">
        <f t="shared" si="8"/>
        <v>1195</v>
      </c>
      <c r="BA35" s="126">
        <v>0</v>
      </c>
      <c r="BB35" s="126">
        <v>102</v>
      </c>
      <c r="BC35" s="126">
        <v>30</v>
      </c>
      <c r="BD35" s="126">
        <f t="shared" si="9"/>
        <v>1348</v>
      </c>
      <c r="BE35" s="126">
        <v>20</v>
      </c>
      <c r="BF35" s="126">
        <f t="shared" si="10"/>
        <v>109</v>
      </c>
      <c r="BG35" s="141">
        <f t="shared" si="11"/>
        <v>1436</v>
      </c>
      <c r="BH35" s="410">
        <v>25</v>
      </c>
      <c r="BI35" s="67"/>
      <c r="BK35" s="87"/>
    </row>
    <row r="36" spans="1:63" ht="20.100000000000001" customHeight="1" thickBot="1" x14ac:dyDescent="0.2">
      <c r="A36" s="495" t="s">
        <v>247</v>
      </c>
      <c r="B36" s="496"/>
      <c r="C36" s="131">
        <f t="shared" ref="C36:S36" si="12">SUM(C11:C35)</f>
        <v>18501</v>
      </c>
      <c r="D36" s="131">
        <f t="shared" si="12"/>
        <v>1973</v>
      </c>
      <c r="E36" s="131">
        <f t="shared" si="12"/>
        <v>3221</v>
      </c>
      <c r="F36" s="131">
        <f t="shared" si="12"/>
        <v>536</v>
      </c>
      <c r="G36" s="131">
        <f t="shared" si="12"/>
        <v>24231</v>
      </c>
      <c r="H36" s="131">
        <f t="shared" si="12"/>
        <v>8684</v>
      </c>
      <c r="I36" s="131">
        <f t="shared" si="12"/>
        <v>0</v>
      </c>
      <c r="J36" s="131">
        <f t="shared" si="12"/>
        <v>0</v>
      </c>
      <c r="K36" s="131">
        <f t="shared" si="12"/>
        <v>11</v>
      </c>
      <c r="L36" s="131">
        <f t="shared" si="12"/>
        <v>0</v>
      </c>
      <c r="M36" s="131">
        <f t="shared" si="12"/>
        <v>0</v>
      </c>
      <c r="N36" s="131">
        <f t="shared" si="12"/>
        <v>0</v>
      </c>
      <c r="O36" s="131">
        <f t="shared" si="12"/>
        <v>11</v>
      </c>
      <c r="P36" s="131">
        <f t="shared" si="12"/>
        <v>10</v>
      </c>
      <c r="Q36" s="131">
        <f t="shared" si="12"/>
        <v>107854</v>
      </c>
      <c r="R36" s="131">
        <f t="shared" si="12"/>
        <v>651</v>
      </c>
      <c r="S36" s="131">
        <f t="shared" si="12"/>
        <v>41664</v>
      </c>
      <c r="T36" s="411"/>
      <c r="U36" s="431" t="s">
        <v>217</v>
      </c>
      <c r="V36" s="432"/>
      <c r="W36" s="131">
        <f t="shared" ref="W36:AL36" si="13">SUM(W11:W35)</f>
        <v>150179</v>
      </c>
      <c r="X36" s="131">
        <f t="shared" si="13"/>
        <v>5</v>
      </c>
      <c r="Y36" s="131">
        <f t="shared" si="13"/>
        <v>86783</v>
      </c>
      <c r="Z36" s="131">
        <f t="shared" si="13"/>
        <v>889</v>
      </c>
      <c r="AA36" s="131">
        <f t="shared" si="13"/>
        <v>35660</v>
      </c>
      <c r="AB36" s="131">
        <f t="shared" si="13"/>
        <v>123337</v>
      </c>
      <c r="AC36" s="131">
        <f t="shared" si="13"/>
        <v>3</v>
      </c>
      <c r="AD36" s="131">
        <f t="shared" si="13"/>
        <v>42008</v>
      </c>
      <c r="AE36" s="131">
        <f t="shared" si="13"/>
        <v>237</v>
      </c>
      <c r="AF36" s="131">
        <f t="shared" si="13"/>
        <v>37137</v>
      </c>
      <c r="AG36" s="131">
        <f t="shared" si="13"/>
        <v>79385</v>
      </c>
      <c r="AH36" s="131">
        <f t="shared" si="13"/>
        <v>0</v>
      </c>
      <c r="AI36" s="131">
        <f t="shared" si="13"/>
        <v>0</v>
      </c>
      <c r="AJ36" s="131">
        <f t="shared" si="13"/>
        <v>0</v>
      </c>
      <c r="AK36" s="131">
        <f t="shared" si="13"/>
        <v>0</v>
      </c>
      <c r="AL36" s="131">
        <f t="shared" si="13"/>
        <v>0</v>
      </c>
      <c r="AM36" s="412"/>
      <c r="AN36" s="431" t="s">
        <v>217</v>
      </c>
      <c r="AO36" s="432"/>
      <c r="AP36" s="131">
        <f t="shared" ref="AP36:BG36" si="14">SUM(AP11:AP35)</f>
        <v>0</v>
      </c>
      <c r="AQ36" s="131">
        <f t="shared" si="14"/>
        <v>1285</v>
      </c>
      <c r="AR36" s="131">
        <f t="shared" si="14"/>
        <v>0</v>
      </c>
      <c r="AS36" s="131">
        <f t="shared" si="14"/>
        <v>0</v>
      </c>
      <c r="AT36" s="131">
        <f t="shared" si="14"/>
        <v>1285</v>
      </c>
      <c r="AU36" s="131">
        <f t="shared" si="14"/>
        <v>0</v>
      </c>
      <c r="AV36" s="131">
        <f t="shared" si="14"/>
        <v>4425</v>
      </c>
      <c r="AW36" s="131">
        <f t="shared" si="14"/>
        <v>20</v>
      </c>
      <c r="AX36" s="131">
        <f t="shared" si="14"/>
        <v>280</v>
      </c>
      <c r="AY36" s="131">
        <f t="shared" si="14"/>
        <v>4725</v>
      </c>
      <c r="AZ36" s="131">
        <f t="shared" si="14"/>
        <v>358911</v>
      </c>
      <c r="BA36" s="131">
        <f t="shared" si="14"/>
        <v>7</v>
      </c>
      <c r="BB36" s="131">
        <f t="shared" si="14"/>
        <v>45306</v>
      </c>
      <c r="BC36" s="131">
        <f t="shared" si="14"/>
        <v>9748</v>
      </c>
      <c r="BD36" s="131">
        <f t="shared" si="14"/>
        <v>422667</v>
      </c>
      <c r="BE36" s="131">
        <f t="shared" si="14"/>
        <v>10605</v>
      </c>
      <c r="BF36" s="131">
        <f t="shared" si="14"/>
        <v>43520</v>
      </c>
      <c r="BG36" s="144">
        <f t="shared" si="14"/>
        <v>457503</v>
      </c>
      <c r="BH36" s="412"/>
      <c r="BI36" s="67"/>
    </row>
    <row r="37" spans="1:63" ht="20.100000000000001" customHeight="1" x14ac:dyDescent="0.15">
      <c r="AM37" s="406"/>
      <c r="BH37" s="406"/>
      <c r="BI37" s="67"/>
    </row>
  </sheetData>
  <mergeCells count="51">
    <mergeCell ref="AP6:BD6"/>
    <mergeCell ref="P7:S7"/>
    <mergeCell ref="X7:AB7"/>
    <mergeCell ref="AC7:AG7"/>
    <mergeCell ref="AH7:AL7"/>
    <mergeCell ref="AP7:AT7"/>
    <mergeCell ref="AU7:AY7"/>
    <mergeCell ref="AZ7:AZ9"/>
    <mergeCell ref="BA7:BA9"/>
    <mergeCell ref="BB7:BB9"/>
    <mergeCell ref="BC7:BC9"/>
    <mergeCell ref="BD7:BD9"/>
    <mergeCell ref="AY8:AY9"/>
    <mergeCell ref="X8:Y8"/>
    <mergeCell ref="Z8:AA8"/>
    <mergeCell ref="AC8:AD8"/>
    <mergeCell ref="AU8:AV8"/>
    <mergeCell ref="AW8:AX8"/>
    <mergeCell ref="AT8:AT9"/>
    <mergeCell ref="AP8:AQ8"/>
    <mergeCell ref="AR8:AS8"/>
    <mergeCell ref="A36:B36"/>
    <mergeCell ref="U36:V36"/>
    <mergeCell ref="AN36:AO36"/>
    <mergeCell ref="T6:T10"/>
    <mergeCell ref="AM6:AM10"/>
    <mergeCell ref="O7:O9"/>
    <mergeCell ref="AE8:AF8"/>
    <mergeCell ref="AH8:AI8"/>
    <mergeCell ref="AJ8:AK8"/>
    <mergeCell ref="P8:Q8"/>
    <mergeCell ref="R8:S8"/>
    <mergeCell ref="C6:G6"/>
    <mergeCell ref="H6:S6"/>
    <mergeCell ref="W6:AL6"/>
    <mergeCell ref="BE6:BE9"/>
    <mergeCell ref="BF6:BF9"/>
    <mergeCell ref="BG6:BG9"/>
    <mergeCell ref="BH6:BH10"/>
    <mergeCell ref="C7:C9"/>
    <mergeCell ref="D7:D9"/>
    <mergeCell ref="E7:E9"/>
    <mergeCell ref="F7:F9"/>
    <mergeCell ref="G7:G9"/>
    <mergeCell ref="H7:H9"/>
    <mergeCell ref="I7:I9"/>
    <mergeCell ref="J7:J9"/>
    <mergeCell ref="K7:K9"/>
    <mergeCell ref="L7:L9"/>
    <mergeCell ref="M7:M9"/>
    <mergeCell ref="N7:N9"/>
  </mergeCells>
  <phoneticPr fontId="2"/>
  <pageMargins left="0.78740157480314965" right="0.78740157480314965" top="0.78740157480314965" bottom="0.74803149606299213" header="0.51181102362204722" footer="0.51181102362204722"/>
  <pageSetup paperSize="9" firstPageNumber="37" fitToWidth="0" orientation="portrait" useFirstPageNumber="1" r:id="rId1"/>
  <headerFooter scaleWithDoc="0" alignWithMargins="0">
    <oddFooter>&amp;C- &amp;P -</oddFooter>
  </headerFooter>
  <colBreaks count="5" manualBreakCount="5">
    <brk id="10" max="35" man="1"/>
    <brk id="20" max="35" man="1"/>
    <brk id="30" max="35" man="1"/>
    <brk id="39" max="35" man="1"/>
    <brk id="49" max="3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X36"/>
  <sheetViews>
    <sheetView view="pageBreakPreview" zoomScaleNormal="75" zoomScaleSheetLayoutView="100" workbookViewId="0">
      <selection sqref="A1:XFD1048576"/>
    </sheetView>
  </sheetViews>
  <sheetFormatPr defaultColWidth="10.625" defaultRowHeight="20.100000000000001" customHeight="1" x14ac:dyDescent="0.15"/>
  <cols>
    <col min="1" max="1" width="6.875" style="52" customWidth="1"/>
    <col min="2" max="2" width="15.625" style="52" customWidth="1"/>
    <col min="3" max="3" width="14.875" style="52" customWidth="1"/>
    <col min="4" max="4" width="4.625" style="52" customWidth="1"/>
    <col min="5" max="15" width="12.125" style="52" customWidth="1"/>
    <col min="16" max="16" width="4.625" style="18" customWidth="1"/>
    <col min="17" max="16384" width="10.625" style="52"/>
  </cols>
  <sheetData>
    <row r="1" spans="1:24" ht="20.100000000000001" customHeight="1" x14ac:dyDescent="0.15">
      <c r="A1" s="17" t="str">
        <f>目次!A6</f>
        <v>令和３年度　市町村税の課税状況等の調</v>
      </c>
      <c r="P1" s="96"/>
    </row>
    <row r="2" spans="1:24" ht="20.100000000000001" customHeight="1" x14ac:dyDescent="0.15">
      <c r="A2" s="52" t="s">
        <v>94</v>
      </c>
      <c r="P2" s="96"/>
    </row>
    <row r="4" spans="1:24" ht="20.100000000000001" customHeight="1" x14ac:dyDescent="0.15">
      <c r="A4" s="52" t="s">
        <v>437</v>
      </c>
      <c r="B4" s="52" t="str">
        <f>目次!C24</f>
        <v>納税義務者数、生産量、課税標準額、調定済額、収入済額（令和２年度分）</v>
      </c>
    </row>
    <row r="5" spans="1:24" ht="20.100000000000001" customHeight="1" x14ac:dyDescent="0.15">
      <c r="J5" s="253"/>
    </row>
    <row r="6" spans="1:24" ht="20.100000000000001" customHeight="1" x14ac:dyDescent="0.15">
      <c r="A6" s="528" t="s">
        <v>392</v>
      </c>
      <c r="B6" s="529"/>
      <c r="C6" s="209"/>
      <c r="D6" s="534" t="s">
        <v>347</v>
      </c>
      <c r="E6" s="226"/>
      <c r="F6" s="209"/>
      <c r="G6" s="521" t="s">
        <v>382</v>
      </c>
      <c r="H6" s="522"/>
      <c r="I6" s="523"/>
      <c r="J6" s="524" t="s">
        <v>383</v>
      </c>
      <c r="K6" s="525"/>
      <c r="L6" s="526"/>
      <c r="M6" s="524" t="s">
        <v>384</v>
      </c>
      <c r="N6" s="525"/>
      <c r="O6" s="527"/>
      <c r="P6" s="428" t="s">
        <v>347</v>
      </c>
    </row>
    <row r="7" spans="1:24" ht="24" x14ac:dyDescent="0.15">
      <c r="A7" s="530"/>
      <c r="B7" s="531"/>
      <c r="C7" s="120" t="s">
        <v>95</v>
      </c>
      <c r="D7" s="535"/>
      <c r="E7" s="120" t="s">
        <v>71</v>
      </c>
      <c r="F7" s="238" t="s">
        <v>390</v>
      </c>
      <c r="G7" s="247" t="s">
        <v>391</v>
      </c>
      <c r="H7" s="252" t="s">
        <v>45</v>
      </c>
      <c r="I7" s="252" t="s">
        <v>52</v>
      </c>
      <c r="J7" s="252" t="s">
        <v>21</v>
      </c>
      <c r="K7" s="252" t="s">
        <v>97</v>
      </c>
      <c r="L7" s="252" t="s">
        <v>15</v>
      </c>
      <c r="M7" s="252" t="s">
        <v>21</v>
      </c>
      <c r="N7" s="252" t="s">
        <v>97</v>
      </c>
      <c r="O7" s="257" t="s">
        <v>15</v>
      </c>
      <c r="P7" s="429"/>
    </row>
    <row r="8" spans="1:24" ht="20.100000000000001" customHeight="1" x14ac:dyDescent="0.15">
      <c r="A8" s="532"/>
      <c r="B8" s="533"/>
      <c r="C8" s="210"/>
      <c r="D8" s="536"/>
      <c r="E8" s="121" t="s">
        <v>25</v>
      </c>
      <c r="F8" s="121" t="s">
        <v>352</v>
      </c>
      <c r="G8" s="248" t="s">
        <v>56</v>
      </c>
      <c r="H8" s="121" t="s">
        <v>56</v>
      </c>
      <c r="I8" s="121" t="s">
        <v>56</v>
      </c>
      <c r="J8" s="248" t="s">
        <v>56</v>
      </c>
      <c r="K8" s="248" t="s">
        <v>56</v>
      </c>
      <c r="L8" s="248" t="s">
        <v>56</v>
      </c>
      <c r="M8" s="248" t="s">
        <v>56</v>
      </c>
      <c r="N8" s="248" t="s">
        <v>56</v>
      </c>
      <c r="O8" s="258" t="s">
        <v>56</v>
      </c>
      <c r="P8" s="429"/>
    </row>
    <row r="9" spans="1:24" ht="20.100000000000001" customHeight="1" x14ac:dyDescent="0.15">
      <c r="A9" s="517" t="s">
        <v>230</v>
      </c>
      <c r="B9" s="518"/>
      <c r="C9" s="211"/>
      <c r="D9" s="217">
        <v>1</v>
      </c>
      <c r="E9" s="227">
        <v>0</v>
      </c>
      <c r="F9" s="239">
        <v>0</v>
      </c>
      <c r="G9" s="239">
        <v>0</v>
      </c>
      <c r="H9" s="239">
        <v>0</v>
      </c>
      <c r="I9" s="239">
        <f t="shared" ref="I9:I22" si="0">SUM(G9,H9)</f>
        <v>0</v>
      </c>
      <c r="J9" s="254">
        <v>0</v>
      </c>
      <c r="K9" s="254">
        <v>0</v>
      </c>
      <c r="L9" s="254">
        <f t="shared" ref="L9:L22" si="1">SUM(J9,K9)</f>
        <v>0</v>
      </c>
      <c r="M9" s="254">
        <v>0</v>
      </c>
      <c r="N9" s="254">
        <v>0</v>
      </c>
      <c r="O9" s="108">
        <f t="shared" ref="O9:O22" si="2">SUM(M9,N9)</f>
        <v>0</v>
      </c>
      <c r="P9" s="262">
        <v>1</v>
      </c>
    </row>
    <row r="10" spans="1:24" ht="20.100000000000001" customHeight="1" x14ac:dyDescent="0.15">
      <c r="A10" s="517" t="s">
        <v>206</v>
      </c>
      <c r="B10" s="518"/>
      <c r="C10" s="211"/>
      <c r="D10" s="218">
        <v>2</v>
      </c>
      <c r="E10" s="228">
        <v>0</v>
      </c>
      <c r="F10" s="237">
        <v>0</v>
      </c>
      <c r="G10" s="237">
        <v>0</v>
      </c>
      <c r="H10" s="237">
        <v>0</v>
      </c>
      <c r="I10" s="237">
        <f t="shared" si="0"/>
        <v>0</v>
      </c>
      <c r="J10" s="115">
        <v>0</v>
      </c>
      <c r="K10" s="115">
        <v>0</v>
      </c>
      <c r="L10" s="115">
        <f t="shared" si="1"/>
        <v>0</v>
      </c>
      <c r="M10" s="115">
        <v>0</v>
      </c>
      <c r="N10" s="115">
        <v>0</v>
      </c>
      <c r="O10" s="109">
        <f t="shared" si="2"/>
        <v>0</v>
      </c>
      <c r="P10" s="263">
        <v>2</v>
      </c>
    </row>
    <row r="11" spans="1:24" ht="20.100000000000001" customHeight="1" x14ac:dyDescent="0.15">
      <c r="A11" s="517" t="s">
        <v>169</v>
      </c>
      <c r="B11" s="518"/>
      <c r="C11" s="211"/>
      <c r="D11" s="218">
        <v>3</v>
      </c>
      <c r="E11" s="229">
        <v>0</v>
      </c>
      <c r="F11" s="237">
        <v>0</v>
      </c>
      <c r="G11" s="241">
        <v>0</v>
      </c>
      <c r="H11" s="237">
        <v>0</v>
      </c>
      <c r="I11" s="241">
        <f t="shared" si="0"/>
        <v>0</v>
      </c>
      <c r="J11" s="237">
        <v>0</v>
      </c>
      <c r="K11" s="237">
        <v>0</v>
      </c>
      <c r="L11" s="242">
        <f t="shared" si="1"/>
        <v>0</v>
      </c>
      <c r="M11" s="242">
        <v>0</v>
      </c>
      <c r="N11" s="242">
        <v>0</v>
      </c>
      <c r="O11" s="111">
        <f t="shared" si="2"/>
        <v>0</v>
      </c>
      <c r="P11" s="264">
        <v>3</v>
      </c>
    </row>
    <row r="12" spans="1:24" ht="20.100000000000001" customHeight="1" x14ac:dyDescent="0.15">
      <c r="A12" s="194"/>
      <c r="B12" s="201"/>
      <c r="C12" s="212" t="s">
        <v>395</v>
      </c>
      <c r="D12" s="219">
        <v>4</v>
      </c>
      <c r="E12" s="230">
        <v>1</v>
      </c>
      <c r="F12" s="240">
        <v>8810</v>
      </c>
      <c r="G12" s="240">
        <v>0</v>
      </c>
      <c r="H12" s="240">
        <v>342609</v>
      </c>
      <c r="I12" s="237">
        <f t="shared" si="0"/>
        <v>342609</v>
      </c>
      <c r="J12" s="240">
        <v>3426</v>
      </c>
      <c r="K12" s="255">
        <v>0</v>
      </c>
      <c r="L12" s="115">
        <f t="shared" si="1"/>
        <v>3426</v>
      </c>
      <c r="M12" s="240">
        <v>3426</v>
      </c>
      <c r="N12" s="255">
        <v>0</v>
      </c>
      <c r="O12" s="109">
        <f t="shared" si="2"/>
        <v>3426</v>
      </c>
      <c r="P12" s="265">
        <v>4</v>
      </c>
    </row>
    <row r="13" spans="1:24" ht="20.100000000000001" customHeight="1" x14ac:dyDescent="0.15">
      <c r="A13" s="195"/>
      <c r="B13" s="202"/>
      <c r="C13" s="212" t="s">
        <v>396</v>
      </c>
      <c r="D13" s="220">
        <v>5</v>
      </c>
      <c r="E13" s="228">
        <v>1</v>
      </c>
      <c r="F13" s="237">
        <v>28792</v>
      </c>
      <c r="G13" s="237">
        <v>0</v>
      </c>
      <c r="H13" s="237">
        <v>1127579</v>
      </c>
      <c r="I13" s="237">
        <f t="shared" si="0"/>
        <v>1127579</v>
      </c>
      <c r="J13" s="237">
        <v>11276</v>
      </c>
      <c r="K13" s="115">
        <v>0</v>
      </c>
      <c r="L13" s="115">
        <f t="shared" si="1"/>
        <v>11276</v>
      </c>
      <c r="M13" s="237">
        <v>11276</v>
      </c>
      <c r="N13" s="115">
        <v>0</v>
      </c>
      <c r="O13" s="109">
        <f t="shared" si="2"/>
        <v>11276</v>
      </c>
      <c r="P13" s="265">
        <v>5</v>
      </c>
    </row>
    <row r="14" spans="1:24" ht="20.100000000000001" customHeight="1" x14ac:dyDescent="0.15">
      <c r="A14" s="515" t="s">
        <v>394</v>
      </c>
      <c r="B14" s="516"/>
      <c r="C14" s="212" t="s">
        <v>19</v>
      </c>
      <c r="D14" s="220">
        <v>6</v>
      </c>
      <c r="E14" s="228">
        <v>1</v>
      </c>
      <c r="F14" s="237">
        <v>59928</v>
      </c>
      <c r="G14" s="237">
        <v>0</v>
      </c>
      <c r="H14" s="237">
        <v>2123956</v>
      </c>
      <c r="I14" s="237">
        <f t="shared" si="0"/>
        <v>2123956</v>
      </c>
      <c r="J14" s="237">
        <v>21239</v>
      </c>
      <c r="K14" s="115">
        <v>0</v>
      </c>
      <c r="L14" s="115">
        <f t="shared" si="1"/>
        <v>21239</v>
      </c>
      <c r="M14" s="237">
        <v>21239</v>
      </c>
      <c r="N14" s="115">
        <v>0</v>
      </c>
      <c r="O14" s="109">
        <f t="shared" si="2"/>
        <v>21239</v>
      </c>
      <c r="P14" s="265">
        <v>6</v>
      </c>
    </row>
    <row r="15" spans="1:24" ht="20.100000000000001" customHeight="1" x14ac:dyDescent="0.15">
      <c r="A15" s="195"/>
      <c r="B15" s="202"/>
      <c r="C15" s="212" t="s">
        <v>314</v>
      </c>
      <c r="D15" s="220">
        <v>7</v>
      </c>
      <c r="E15" s="228">
        <v>0</v>
      </c>
      <c r="F15" s="237">
        <v>0</v>
      </c>
      <c r="G15" s="237">
        <v>0</v>
      </c>
      <c r="H15" s="237">
        <v>0</v>
      </c>
      <c r="I15" s="237">
        <f t="shared" si="0"/>
        <v>0</v>
      </c>
      <c r="J15" s="237">
        <v>0</v>
      </c>
      <c r="K15" s="115">
        <v>0</v>
      </c>
      <c r="L15" s="115">
        <f t="shared" si="1"/>
        <v>0</v>
      </c>
      <c r="M15" s="237">
        <v>0</v>
      </c>
      <c r="N15" s="115">
        <v>0</v>
      </c>
      <c r="O15" s="109">
        <f t="shared" si="2"/>
        <v>0</v>
      </c>
      <c r="P15" s="265">
        <v>7</v>
      </c>
    </row>
    <row r="16" spans="1:24" ht="20.100000000000001" customHeight="1" x14ac:dyDescent="0.15">
      <c r="A16" s="196"/>
      <c r="B16" s="203"/>
      <c r="C16" s="213" t="s">
        <v>15</v>
      </c>
      <c r="D16" s="221">
        <v>8</v>
      </c>
      <c r="E16" s="229">
        <f>SUM(E12:E15)</f>
        <v>3</v>
      </c>
      <c r="F16" s="241">
        <f>SUM(F12:F15)</f>
        <v>97530</v>
      </c>
      <c r="G16" s="241">
        <f>SUM(G12:G15)</f>
        <v>0</v>
      </c>
      <c r="H16" s="241">
        <f>SUM(H12:H15)</f>
        <v>3594144</v>
      </c>
      <c r="I16" s="241">
        <f t="shared" si="0"/>
        <v>3594144</v>
      </c>
      <c r="J16" s="241">
        <f>SUM(J12:J15)</f>
        <v>35941</v>
      </c>
      <c r="K16" s="241">
        <f>SUM(K12:K15)</f>
        <v>0</v>
      </c>
      <c r="L16" s="242">
        <f t="shared" si="1"/>
        <v>35941</v>
      </c>
      <c r="M16" s="241">
        <f>SUM(M12:M15)</f>
        <v>35941</v>
      </c>
      <c r="N16" s="241">
        <f>SUM(N12:N15)</f>
        <v>0</v>
      </c>
      <c r="O16" s="111">
        <f t="shared" si="2"/>
        <v>35941</v>
      </c>
      <c r="P16" s="264">
        <v>8</v>
      </c>
      <c r="Q16" s="115"/>
      <c r="R16" s="115"/>
      <c r="S16" s="115"/>
      <c r="T16" s="115"/>
      <c r="U16" s="115"/>
      <c r="V16" s="115"/>
      <c r="W16" s="115"/>
      <c r="X16" s="115"/>
    </row>
    <row r="17" spans="1:24" ht="20.100000000000001" customHeight="1" x14ac:dyDescent="0.15">
      <c r="A17" s="197"/>
      <c r="B17" s="204"/>
      <c r="C17" s="212" t="s">
        <v>395</v>
      </c>
      <c r="D17" s="219">
        <v>9</v>
      </c>
      <c r="E17" s="230">
        <v>2</v>
      </c>
      <c r="F17" s="240">
        <v>8981</v>
      </c>
      <c r="G17" s="240">
        <v>3420</v>
      </c>
      <c r="H17" s="240">
        <v>323509</v>
      </c>
      <c r="I17" s="237">
        <f t="shared" si="0"/>
        <v>326929</v>
      </c>
      <c r="J17" s="240">
        <v>3258</v>
      </c>
      <c r="K17" s="255">
        <v>0</v>
      </c>
      <c r="L17" s="115">
        <f t="shared" si="1"/>
        <v>3258</v>
      </c>
      <c r="M17" s="240">
        <v>3258</v>
      </c>
      <c r="N17" s="255">
        <v>0</v>
      </c>
      <c r="O17" s="109">
        <f t="shared" si="2"/>
        <v>3258</v>
      </c>
      <c r="P17" s="265">
        <v>9</v>
      </c>
      <c r="Q17" s="115"/>
      <c r="R17" s="115"/>
      <c r="S17" s="115"/>
      <c r="T17" s="115"/>
      <c r="U17" s="115"/>
      <c r="V17" s="115"/>
      <c r="W17" s="115"/>
      <c r="X17" s="115"/>
    </row>
    <row r="18" spans="1:24" ht="20.100000000000001" customHeight="1" x14ac:dyDescent="0.15">
      <c r="A18" s="195"/>
      <c r="B18" s="202"/>
      <c r="C18" s="212" t="s">
        <v>396</v>
      </c>
      <c r="D18" s="220">
        <v>10</v>
      </c>
      <c r="E18" s="228">
        <v>1</v>
      </c>
      <c r="F18" s="237">
        <v>2787</v>
      </c>
      <c r="G18" s="237">
        <v>0</v>
      </c>
      <c r="H18" s="237">
        <v>164677</v>
      </c>
      <c r="I18" s="237">
        <f t="shared" si="0"/>
        <v>164677</v>
      </c>
      <c r="J18" s="237">
        <v>1646</v>
      </c>
      <c r="K18" s="115">
        <v>0</v>
      </c>
      <c r="L18" s="115">
        <f t="shared" si="1"/>
        <v>1646</v>
      </c>
      <c r="M18" s="237">
        <v>1646</v>
      </c>
      <c r="N18" s="115">
        <v>0</v>
      </c>
      <c r="O18" s="109">
        <f t="shared" si="2"/>
        <v>1646</v>
      </c>
      <c r="P18" s="265">
        <v>10</v>
      </c>
      <c r="Q18" s="115"/>
      <c r="R18" s="115"/>
      <c r="S18" s="115"/>
      <c r="T18" s="115"/>
      <c r="U18" s="115"/>
      <c r="V18" s="115"/>
      <c r="W18" s="115"/>
      <c r="X18" s="115"/>
    </row>
    <row r="19" spans="1:24" ht="20.100000000000001" customHeight="1" x14ac:dyDescent="0.15">
      <c r="A19" s="515" t="s">
        <v>98</v>
      </c>
      <c r="B19" s="516"/>
      <c r="C19" s="212" t="s">
        <v>19</v>
      </c>
      <c r="D19" s="220">
        <v>11</v>
      </c>
      <c r="E19" s="228">
        <v>1</v>
      </c>
      <c r="F19" s="237">
        <v>21145</v>
      </c>
      <c r="G19" s="237">
        <v>0</v>
      </c>
      <c r="H19" s="237">
        <v>816831</v>
      </c>
      <c r="I19" s="237">
        <f t="shared" si="0"/>
        <v>816831</v>
      </c>
      <c r="J19" s="237">
        <v>8168</v>
      </c>
      <c r="K19" s="115">
        <v>0</v>
      </c>
      <c r="L19" s="115">
        <f t="shared" si="1"/>
        <v>8168</v>
      </c>
      <c r="M19" s="237">
        <v>8168</v>
      </c>
      <c r="N19" s="115">
        <v>0</v>
      </c>
      <c r="O19" s="109">
        <f t="shared" si="2"/>
        <v>8168</v>
      </c>
      <c r="P19" s="265">
        <v>11</v>
      </c>
      <c r="Q19" s="115"/>
      <c r="R19" s="115"/>
      <c r="S19" s="115"/>
      <c r="T19" s="115"/>
      <c r="U19" s="115"/>
      <c r="V19" s="115"/>
      <c r="W19" s="115"/>
      <c r="X19" s="115"/>
    </row>
    <row r="20" spans="1:24" ht="20.100000000000001" customHeight="1" x14ac:dyDescent="0.15">
      <c r="A20" s="195"/>
      <c r="B20" s="202"/>
      <c r="C20" s="212" t="s">
        <v>314</v>
      </c>
      <c r="D20" s="220">
        <v>12</v>
      </c>
      <c r="E20" s="228">
        <v>1</v>
      </c>
      <c r="F20" s="237">
        <v>266</v>
      </c>
      <c r="G20" s="237">
        <v>10545</v>
      </c>
      <c r="H20" s="237">
        <v>0</v>
      </c>
      <c r="I20" s="237">
        <f t="shared" si="0"/>
        <v>10545</v>
      </c>
      <c r="J20" s="237">
        <v>73</v>
      </c>
      <c r="K20" s="115">
        <v>0</v>
      </c>
      <c r="L20" s="115">
        <f t="shared" si="1"/>
        <v>73</v>
      </c>
      <c r="M20" s="237">
        <v>73</v>
      </c>
      <c r="N20" s="115">
        <v>0</v>
      </c>
      <c r="O20" s="109">
        <f t="shared" si="2"/>
        <v>73</v>
      </c>
      <c r="P20" s="265">
        <v>12</v>
      </c>
      <c r="Q20" s="115"/>
      <c r="R20" s="115"/>
      <c r="S20" s="115"/>
      <c r="T20" s="115"/>
      <c r="U20" s="115"/>
      <c r="V20" s="115"/>
      <c r="W20" s="115"/>
      <c r="X20" s="115"/>
    </row>
    <row r="21" spans="1:24" ht="20.100000000000001" customHeight="1" x14ac:dyDescent="0.15">
      <c r="A21" s="196"/>
      <c r="B21" s="205"/>
      <c r="C21" s="213" t="s">
        <v>15</v>
      </c>
      <c r="D21" s="221">
        <v>13</v>
      </c>
      <c r="E21" s="231">
        <f>SUM(E17:E20)</f>
        <v>5</v>
      </c>
      <c r="F21" s="242">
        <f>SUM(F17:F20)</f>
        <v>33179</v>
      </c>
      <c r="G21" s="242">
        <f>SUM(G17:G20)</f>
        <v>13965</v>
      </c>
      <c r="H21" s="242">
        <f>SUM(H17:H20)</f>
        <v>1305017</v>
      </c>
      <c r="I21" s="241">
        <f t="shared" si="0"/>
        <v>1318982</v>
      </c>
      <c r="J21" s="242">
        <f>SUM(J17:J20)</f>
        <v>13145</v>
      </c>
      <c r="K21" s="242">
        <f>SUM(K17:K20)</f>
        <v>0</v>
      </c>
      <c r="L21" s="242">
        <f t="shared" si="1"/>
        <v>13145</v>
      </c>
      <c r="M21" s="242">
        <f>SUM(M17:M20)</f>
        <v>13145</v>
      </c>
      <c r="N21" s="242">
        <f>SUM(N17:N20)</f>
        <v>0</v>
      </c>
      <c r="O21" s="111">
        <f t="shared" si="2"/>
        <v>13145</v>
      </c>
      <c r="P21" s="264">
        <v>13</v>
      </c>
      <c r="Q21" s="115"/>
      <c r="R21" s="115"/>
      <c r="S21" s="115"/>
      <c r="T21" s="115"/>
      <c r="U21" s="115"/>
      <c r="V21" s="115"/>
      <c r="W21" s="115"/>
      <c r="X21" s="115"/>
    </row>
    <row r="22" spans="1:24" ht="20.100000000000001" customHeight="1" x14ac:dyDescent="0.15">
      <c r="A22" s="517" t="s">
        <v>37</v>
      </c>
      <c r="B22" s="518"/>
      <c r="C22" s="211"/>
      <c r="D22" s="222">
        <v>14</v>
      </c>
      <c r="E22" s="232">
        <v>0</v>
      </c>
      <c r="F22" s="243">
        <v>0</v>
      </c>
      <c r="G22" s="243">
        <v>0</v>
      </c>
      <c r="H22" s="243">
        <v>0</v>
      </c>
      <c r="I22" s="243">
        <f t="shared" si="0"/>
        <v>0</v>
      </c>
      <c r="J22" s="243">
        <v>0</v>
      </c>
      <c r="K22" s="256">
        <v>0</v>
      </c>
      <c r="L22" s="256">
        <f t="shared" si="1"/>
        <v>0</v>
      </c>
      <c r="M22" s="256">
        <v>0</v>
      </c>
      <c r="N22" s="256">
        <v>0</v>
      </c>
      <c r="O22" s="112">
        <f t="shared" si="2"/>
        <v>0</v>
      </c>
      <c r="P22" s="265">
        <v>14</v>
      </c>
    </row>
    <row r="23" spans="1:24" ht="20.100000000000001" customHeight="1" x14ac:dyDescent="0.15">
      <c r="A23" s="519" t="s">
        <v>229</v>
      </c>
      <c r="B23" s="520"/>
      <c r="C23" s="214"/>
      <c r="D23" s="223">
        <v>15</v>
      </c>
      <c r="E23" s="233">
        <f>SUM(E9:E11,E16,E21,E22)</f>
        <v>8</v>
      </c>
      <c r="F23" s="244" t="s">
        <v>302</v>
      </c>
      <c r="G23" s="249">
        <f t="shared" ref="G23:O23" si="3">SUM(G9:G11,G16,G21,G22)</f>
        <v>13965</v>
      </c>
      <c r="H23" s="249">
        <f t="shared" si="3"/>
        <v>4899161</v>
      </c>
      <c r="I23" s="249">
        <f t="shared" si="3"/>
        <v>4913126</v>
      </c>
      <c r="J23" s="249">
        <f t="shared" si="3"/>
        <v>49086</v>
      </c>
      <c r="K23" s="249">
        <f t="shared" si="3"/>
        <v>0</v>
      </c>
      <c r="L23" s="249">
        <f t="shared" si="3"/>
        <v>49086</v>
      </c>
      <c r="M23" s="249">
        <f t="shared" si="3"/>
        <v>49086</v>
      </c>
      <c r="N23" s="249">
        <f t="shared" si="3"/>
        <v>0</v>
      </c>
      <c r="O23" s="259">
        <f t="shared" si="3"/>
        <v>49086</v>
      </c>
      <c r="P23" s="266">
        <v>15</v>
      </c>
    </row>
    <row r="24" spans="1:24" ht="20.100000000000001" customHeight="1" x14ac:dyDescent="0.15">
      <c r="A24" s="198"/>
      <c r="B24" s="206"/>
      <c r="C24" s="212" t="s">
        <v>395</v>
      </c>
      <c r="D24" s="224">
        <v>16</v>
      </c>
      <c r="E24" s="234">
        <f>SUM(E12,E17)</f>
        <v>3</v>
      </c>
      <c r="F24" s="245" t="s">
        <v>302</v>
      </c>
      <c r="G24" s="250">
        <f t="shared" ref="G24:O27" si="4">SUM(G12,G17)</f>
        <v>3420</v>
      </c>
      <c r="H24" s="250">
        <f t="shared" si="4"/>
        <v>666118</v>
      </c>
      <c r="I24" s="250">
        <f t="shared" si="4"/>
        <v>669538</v>
      </c>
      <c r="J24" s="250">
        <f t="shared" si="4"/>
        <v>6684</v>
      </c>
      <c r="K24" s="250">
        <f t="shared" si="4"/>
        <v>0</v>
      </c>
      <c r="L24" s="250">
        <f t="shared" si="4"/>
        <v>6684</v>
      </c>
      <c r="M24" s="250">
        <f t="shared" si="4"/>
        <v>6684</v>
      </c>
      <c r="N24" s="250">
        <f t="shared" si="4"/>
        <v>0</v>
      </c>
      <c r="O24" s="260">
        <f t="shared" si="4"/>
        <v>6684</v>
      </c>
      <c r="P24" s="265">
        <v>16</v>
      </c>
    </row>
    <row r="25" spans="1:24" ht="20.100000000000001" customHeight="1" x14ac:dyDescent="0.15">
      <c r="A25" s="515" t="s">
        <v>76</v>
      </c>
      <c r="B25" s="516"/>
      <c r="C25" s="212" t="s">
        <v>396</v>
      </c>
      <c r="D25" s="218">
        <v>17</v>
      </c>
      <c r="E25" s="235">
        <f>SUM(E13,E18)</f>
        <v>2</v>
      </c>
      <c r="F25" s="237" t="s">
        <v>302</v>
      </c>
      <c r="G25" s="115">
        <f t="shared" si="4"/>
        <v>0</v>
      </c>
      <c r="H25" s="115">
        <f t="shared" si="4"/>
        <v>1292256</v>
      </c>
      <c r="I25" s="115">
        <f t="shared" si="4"/>
        <v>1292256</v>
      </c>
      <c r="J25" s="115">
        <f t="shared" si="4"/>
        <v>12922</v>
      </c>
      <c r="K25" s="115">
        <f t="shared" si="4"/>
        <v>0</v>
      </c>
      <c r="L25" s="115">
        <f t="shared" si="4"/>
        <v>12922</v>
      </c>
      <c r="M25" s="115">
        <f t="shared" si="4"/>
        <v>12922</v>
      </c>
      <c r="N25" s="115">
        <f t="shared" si="4"/>
        <v>0</v>
      </c>
      <c r="O25" s="109">
        <f t="shared" si="4"/>
        <v>12922</v>
      </c>
      <c r="P25" s="265">
        <v>17</v>
      </c>
    </row>
    <row r="26" spans="1:24" ht="20.100000000000001" customHeight="1" x14ac:dyDescent="0.15">
      <c r="A26" s="515"/>
      <c r="B26" s="516"/>
      <c r="C26" s="212" t="s">
        <v>19</v>
      </c>
      <c r="D26" s="218">
        <v>18</v>
      </c>
      <c r="E26" s="235">
        <f>SUM(E14,E19)</f>
        <v>2</v>
      </c>
      <c r="F26" s="237" t="s">
        <v>302</v>
      </c>
      <c r="G26" s="115">
        <f t="shared" si="4"/>
        <v>0</v>
      </c>
      <c r="H26" s="115">
        <f t="shared" si="4"/>
        <v>2940787</v>
      </c>
      <c r="I26" s="115">
        <f t="shared" si="4"/>
        <v>2940787</v>
      </c>
      <c r="J26" s="115">
        <f t="shared" si="4"/>
        <v>29407</v>
      </c>
      <c r="K26" s="115">
        <f t="shared" si="4"/>
        <v>0</v>
      </c>
      <c r="L26" s="115">
        <f t="shared" si="4"/>
        <v>29407</v>
      </c>
      <c r="M26" s="115">
        <f t="shared" si="4"/>
        <v>29407</v>
      </c>
      <c r="N26" s="115">
        <f t="shared" si="4"/>
        <v>0</v>
      </c>
      <c r="O26" s="109">
        <f t="shared" si="4"/>
        <v>29407</v>
      </c>
      <c r="P26" s="265">
        <v>18</v>
      </c>
    </row>
    <row r="27" spans="1:24" ht="20.100000000000001" customHeight="1" x14ac:dyDescent="0.15">
      <c r="A27" s="199"/>
      <c r="B27" s="207"/>
      <c r="C27" s="215" t="s">
        <v>314</v>
      </c>
      <c r="D27" s="225">
        <v>19</v>
      </c>
      <c r="E27" s="236">
        <f>SUM(E15,E20)</f>
        <v>1</v>
      </c>
      <c r="F27" s="246" t="s">
        <v>302</v>
      </c>
      <c r="G27" s="251">
        <f t="shared" si="4"/>
        <v>10545</v>
      </c>
      <c r="H27" s="251">
        <f t="shared" si="4"/>
        <v>0</v>
      </c>
      <c r="I27" s="251">
        <f t="shared" si="4"/>
        <v>10545</v>
      </c>
      <c r="J27" s="251">
        <f t="shared" si="4"/>
        <v>73</v>
      </c>
      <c r="K27" s="251">
        <f t="shared" si="4"/>
        <v>0</v>
      </c>
      <c r="L27" s="251">
        <f t="shared" si="4"/>
        <v>73</v>
      </c>
      <c r="M27" s="251">
        <f t="shared" si="4"/>
        <v>73</v>
      </c>
      <c r="N27" s="251">
        <f t="shared" si="4"/>
        <v>0</v>
      </c>
      <c r="O27" s="261">
        <f t="shared" si="4"/>
        <v>73</v>
      </c>
      <c r="P27" s="267">
        <v>19</v>
      </c>
    </row>
    <row r="28" spans="1:24" ht="20.100000000000001" customHeight="1" x14ac:dyDescent="0.15">
      <c r="A28" s="200"/>
      <c r="B28" s="200"/>
      <c r="C28" s="216"/>
      <c r="D28" s="216"/>
      <c r="E28" s="237"/>
      <c r="F28" s="237"/>
      <c r="G28" s="237"/>
      <c r="H28" s="237"/>
      <c r="I28" s="237"/>
      <c r="J28" s="237"/>
      <c r="K28" s="115"/>
      <c r="L28" s="115"/>
      <c r="M28" s="115"/>
      <c r="N28" s="115"/>
      <c r="O28" s="115"/>
      <c r="P28" s="216"/>
      <c r="Q28" s="115"/>
      <c r="R28" s="115"/>
      <c r="S28" s="115"/>
      <c r="T28" s="115"/>
      <c r="U28" s="115"/>
      <c r="V28" s="115"/>
      <c r="W28" s="115"/>
      <c r="X28" s="115"/>
    </row>
    <row r="29" spans="1:24" ht="20.100000000000001" customHeight="1" x14ac:dyDescent="0.15">
      <c r="A29" s="200"/>
      <c r="B29" s="208" t="s">
        <v>353</v>
      </c>
      <c r="C29" s="216"/>
      <c r="D29" s="216"/>
      <c r="E29" s="237"/>
      <c r="F29" s="237"/>
      <c r="G29" s="237"/>
      <c r="H29" s="237"/>
      <c r="I29" s="237"/>
      <c r="J29" s="237"/>
      <c r="K29" s="115"/>
      <c r="L29" s="115"/>
      <c r="M29" s="115"/>
      <c r="N29" s="115"/>
      <c r="O29" s="115"/>
      <c r="P29" s="216"/>
      <c r="Q29" s="115"/>
      <c r="R29" s="115"/>
      <c r="S29" s="115"/>
      <c r="T29" s="115"/>
      <c r="U29" s="115"/>
      <c r="V29" s="115"/>
      <c r="W29" s="115"/>
      <c r="X29" s="115"/>
    </row>
    <row r="30" spans="1:24" ht="20.100000000000001" customHeight="1" x14ac:dyDescent="0.15">
      <c r="A30" s="200"/>
      <c r="B30" s="200"/>
      <c r="C30" s="216"/>
      <c r="D30" s="216"/>
      <c r="E30" s="237"/>
      <c r="F30" s="237"/>
      <c r="G30" s="237"/>
      <c r="H30" s="237"/>
      <c r="I30" s="237"/>
      <c r="J30" s="237"/>
      <c r="K30" s="115"/>
      <c r="L30" s="115"/>
      <c r="M30" s="115"/>
      <c r="N30" s="115"/>
      <c r="O30" s="115"/>
      <c r="P30" s="216"/>
      <c r="Q30" s="115"/>
      <c r="R30" s="115"/>
      <c r="S30" s="115"/>
      <c r="T30" s="115"/>
      <c r="U30" s="115"/>
      <c r="V30" s="115"/>
      <c r="W30" s="115"/>
      <c r="X30" s="115"/>
    </row>
    <row r="31" spans="1:24" ht="20.100000000000001" customHeight="1" x14ac:dyDescent="0.15">
      <c r="A31" s="200"/>
      <c r="B31" s="200"/>
      <c r="C31" s="216"/>
      <c r="D31" s="216"/>
      <c r="E31" s="237"/>
      <c r="F31" s="237"/>
      <c r="G31" s="237"/>
      <c r="H31" s="237"/>
      <c r="I31" s="237"/>
      <c r="J31" s="237"/>
      <c r="K31" s="115"/>
      <c r="L31" s="115"/>
      <c r="M31" s="115"/>
      <c r="N31" s="115"/>
      <c r="O31" s="115"/>
      <c r="P31" s="216"/>
      <c r="Q31" s="115"/>
      <c r="R31" s="115"/>
      <c r="S31" s="115"/>
      <c r="T31" s="115"/>
      <c r="U31" s="115"/>
      <c r="V31" s="115"/>
      <c r="W31" s="115"/>
      <c r="X31" s="115"/>
    </row>
    <row r="32" spans="1:24" ht="20.100000000000001" customHeight="1" x14ac:dyDescent="0.15">
      <c r="A32" s="200"/>
      <c r="B32" s="200"/>
      <c r="C32" s="216"/>
      <c r="D32" s="216"/>
      <c r="E32" s="237"/>
      <c r="F32" s="237"/>
      <c r="G32" s="237"/>
      <c r="H32" s="237"/>
      <c r="I32" s="237"/>
      <c r="J32" s="237"/>
      <c r="K32" s="115"/>
      <c r="L32" s="115"/>
      <c r="M32" s="115"/>
      <c r="N32" s="115"/>
      <c r="O32" s="115"/>
      <c r="P32" s="216"/>
      <c r="Q32" s="115"/>
      <c r="R32" s="115"/>
      <c r="S32" s="115"/>
      <c r="T32" s="115"/>
      <c r="U32" s="115"/>
      <c r="V32" s="115"/>
      <c r="W32" s="115"/>
      <c r="X32" s="115"/>
    </row>
    <row r="33" spans="16:16" ht="20.100000000000001" customHeight="1" x14ac:dyDescent="0.15">
      <c r="P33" s="216"/>
    </row>
    <row r="34" spans="16:16" ht="20.100000000000001" customHeight="1" x14ac:dyDescent="0.15">
      <c r="P34" s="216"/>
    </row>
    <row r="35" spans="16:16" ht="20.100000000000001" customHeight="1" x14ac:dyDescent="0.15">
      <c r="P35" s="216"/>
    </row>
    <row r="36" spans="16:16" ht="20.100000000000001" customHeight="1" x14ac:dyDescent="0.15">
      <c r="P36" s="216"/>
    </row>
  </sheetData>
  <mergeCells count="14">
    <mergeCell ref="P6:P8"/>
    <mergeCell ref="A25:B26"/>
    <mergeCell ref="A11:B11"/>
    <mergeCell ref="A14:B14"/>
    <mergeCell ref="A19:B19"/>
    <mergeCell ref="A22:B22"/>
    <mergeCell ref="A23:B23"/>
    <mergeCell ref="G6:I6"/>
    <mergeCell ref="J6:L6"/>
    <mergeCell ref="M6:O6"/>
    <mergeCell ref="A9:B9"/>
    <mergeCell ref="A10:B10"/>
    <mergeCell ref="A6:B8"/>
    <mergeCell ref="D6:D8"/>
  </mergeCells>
  <phoneticPr fontId="2"/>
  <pageMargins left="0.78740157480314965" right="0.78740157480314965" top="0.78740157480314965" bottom="0.78740157480314965" header="0.51181102362204722" footer="0.51181102362204722"/>
  <pageSetup paperSize="9" scale="96" firstPageNumber="43" orientation="portrait" useFirstPageNumber="1" r:id="rId1"/>
  <headerFooter scaleWithDoc="0" alignWithMargins="0">
    <oddFooter>&amp;C- &amp;P -</oddFooter>
  </headerFooter>
  <colBreaks count="1" manualBreakCount="1">
    <brk id="8" max="2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Q35"/>
  <sheetViews>
    <sheetView view="pageBreakPreview" zoomScaleSheetLayoutView="100" workbookViewId="0">
      <selection sqref="A1:XFD1048576"/>
    </sheetView>
  </sheetViews>
  <sheetFormatPr defaultColWidth="10.625" defaultRowHeight="20.100000000000001" customHeight="1" x14ac:dyDescent="0.15"/>
  <cols>
    <col min="1" max="1" width="7.125" style="17" customWidth="1"/>
    <col min="2" max="2" width="9.625" style="17" customWidth="1"/>
    <col min="3" max="4" width="17.625" style="17" customWidth="1"/>
    <col min="5" max="16384" width="10.625" style="17"/>
  </cols>
  <sheetData>
    <row r="1" spans="1:4" ht="20.100000000000001" customHeight="1" x14ac:dyDescent="0.15">
      <c r="A1" s="17" t="str">
        <f>目次!A6</f>
        <v>令和３年度　市町村税の課税状況等の調</v>
      </c>
    </row>
    <row r="2" spans="1:4" ht="20.100000000000001" customHeight="1" x14ac:dyDescent="0.15">
      <c r="A2" s="17" t="s">
        <v>100</v>
      </c>
    </row>
    <row r="4" spans="1:4" ht="20.100000000000001" customHeight="1" x14ac:dyDescent="0.15">
      <c r="A4" s="17" t="s">
        <v>438</v>
      </c>
      <c r="B4" s="17" t="str">
        <f>目次!C25</f>
        <v>入湯客数、特別徴収義務者数（令和２年度分）</v>
      </c>
    </row>
    <row r="6" spans="1:4" ht="20.100000000000001" customHeight="1" x14ac:dyDescent="0.15">
      <c r="A6" s="19"/>
      <c r="B6" s="26" t="s">
        <v>9</v>
      </c>
      <c r="C6" s="537" t="s">
        <v>101</v>
      </c>
      <c r="D6" s="538" t="s">
        <v>87</v>
      </c>
    </row>
    <row r="7" spans="1:4" ht="20.100000000000001" customHeight="1" x14ac:dyDescent="0.15">
      <c r="A7" s="158"/>
      <c r="B7" s="268"/>
      <c r="C7" s="434"/>
      <c r="D7" s="490"/>
    </row>
    <row r="8" spans="1:4" ht="20.100000000000001" customHeight="1" x14ac:dyDescent="0.15">
      <c r="A8" s="117" t="s">
        <v>26</v>
      </c>
      <c r="B8" s="27"/>
      <c r="C8" s="43" t="s">
        <v>25</v>
      </c>
      <c r="D8" s="62" t="s">
        <v>25</v>
      </c>
    </row>
    <row r="9" spans="1:4" ht="20.100000000000001" customHeight="1" x14ac:dyDescent="0.15">
      <c r="A9" s="22">
        <v>1</v>
      </c>
      <c r="B9" s="29" t="s">
        <v>161</v>
      </c>
      <c r="C9" s="122">
        <v>155054</v>
      </c>
      <c r="D9" s="139">
        <v>11</v>
      </c>
    </row>
    <row r="10" spans="1:4" ht="20.100000000000001" customHeight="1" x14ac:dyDescent="0.15">
      <c r="A10" s="23">
        <v>2</v>
      </c>
      <c r="B10" s="30" t="s">
        <v>165</v>
      </c>
      <c r="C10" s="123">
        <v>5843</v>
      </c>
      <c r="D10" s="140">
        <v>3</v>
      </c>
    </row>
    <row r="11" spans="1:4" ht="20.100000000000001" customHeight="1" x14ac:dyDescent="0.15">
      <c r="A11" s="23">
        <v>3</v>
      </c>
      <c r="B11" s="30" t="s">
        <v>166</v>
      </c>
      <c r="C11" s="123">
        <v>386436</v>
      </c>
      <c r="D11" s="140">
        <v>17</v>
      </c>
    </row>
    <row r="12" spans="1:4" ht="20.100000000000001" customHeight="1" x14ac:dyDescent="0.15">
      <c r="A12" s="23">
        <v>4</v>
      </c>
      <c r="B12" s="30" t="s">
        <v>167</v>
      </c>
      <c r="C12" s="123">
        <v>17508</v>
      </c>
      <c r="D12" s="140">
        <v>14</v>
      </c>
    </row>
    <row r="13" spans="1:4" ht="20.100000000000001" customHeight="1" x14ac:dyDescent="0.15">
      <c r="A13" s="24">
        <v>5</v>
      </c>
      <c r="B13" s="30" t="s">
        <v>170</v>
      </c>
      <c r="C13" s="151">
        <v>153306</v>
      </c>
      <c r="D13" s="269">
        <v>11</v>
      </c>
    </row>
    <row r="14" spans="1:4" ht="20.100000000000001" customHeight="1" x14ac:dyDescent="0.15">
      <c r="A14" s="23">
        <v>6</v>
      </c>
      <c r="B14" s="31" t="s">
        <v>172</v>
      </c>
      <c r="C14" s="123">
        <v>163083</v>
      </c>
      <c r="D14" s="140">
        <v>32</v>
      </c>
    </row>
    <row r="15" spans="1:4" s="67" customFormat="1" ht="20.100000000000001" customHeight="1" x14ac:dyDescent="0.15">
      <c r="A15" s="23">
        <v>7</v>
      </c>
      <c r="B15" s="30" t="s">
        <v>173</v>
      </c>
      <c r="C15" s="123">
        <v>234841</v>
      </c>
      <c r="D15" s="140">
        <v>26</v>
      </c>
    </row>
    <row r="16" spans="1:4" ht="20.100000000000001" customHeight="1" x14ac:dyDescent="0.15">
      <c r="A16" s="23">
        <v>8</v>
      </c>
      <c r="B16" s="32" t="s">
        <v>177</v>
      </c>
      <c r="C16" s="123">
        <v>28502</v>
      </c>
      <c r="D16" s="140">
        <v>12</v>
      </c>
    </row>
    <row r="17" spans="1:17" ht="20.100000000000001" customHeight="1" x14ac:dyDescent="0.15">
      <c r="A17" s="23">
        <v>9</v>
      </c>
      <c r="B17" s="30" t="s">
        <v>179</v>
      </c>
      <c r="C17" s="123">
        <v>166666</v>
      </c>
      <c r="D17" s="140">
        <v>1</v>
      </c>
    </row>
    <row r="18" spans="1:17" ht="20.100000000000001" customHeight="1" x14ac:dyDescent="0.15">
      <c r="A18" s="24">
        <v>10</v>
      </c>
      <c r="B18" s="33" t="s">
        <v>180</v>
      </c>
      <c r="C18" s="151">
        <v>15164</v>
      </c>
      <c r="D18" s="269">
        <v>17</v>
      </c>
    </row>
    <row r="19" spans="1:17" ht="20.100000000000001" customHeight="1" x14ac:dyDescent="0.15">
      <c r="A19" s="23">
        <v>11</v>
      </c>
      <c r="B19" s="30" t="s">
        <v>181</v>
      </c>
      <c r="C19" s="123">
        <v>19089</v>
      </c>
      <c r="D19" s="140">
        <v>6</v>
      </c>
    </row>
    <row r="20" spans="1:17" ht="20.100000000000001" customHeight="1" x14ac:dyDescent="0.15">
      <c r="A20" s="23">
        <v>12</v>
      </c>
      <c r="B20" s="30" t="s">
        <v>315</v>
      </c>
      <c r="C20" s="123">
        <v>24319</v>
      </c>
      <c r="D20" s="140">
        <v>5</v>
      </c>
    </row>
    <row r="21" spans="1:17" ht="20.100000000000001" customHeight="1" x14ac:dyDescent="0.15">
      <c r="A21" s="23">
        <v>13</v>
      </c>
      <c r="B21" s="30" t="s">
        <v>317</v>
      </c>
      <c r="C21" s="123">
        <v>542200</v>
      </c>
      <c r="D21" s="140">
        <v>49</v>
      </c>
    </row>
    <row r="22" spans="1:17" ht="20.100000000000001" customHeight="1" x14ac:dyDescent="0.15">
      <c r="A22" s="23">
        <v>14</v>
      </c>
      <c r="B22" s="30" t="s">
        <v>182</v>
      </c>
      <c r="C22" s="123">
        <v>23298</v>
      </c>
      <c r="D22" s="140">
        <v>5</v>
      </c>
    </row>
    <row r="23" spans="1:17" ht="20.100000000000001" customHeight="1" x14ac:dyDescent="0.15">
      <c r="A23" s="24">
        <v>15</v>
      </c>
      <c r="B23" s="30" t="s">
        <v>184</v>
      </c>
      <c r="C23" s="151">
        <v>0</v>
      </c>
      <c r="D23" s="269">
        <v>0</v>
      </c>
      <c r="E23" s="67"/>
      <c r="F23" s="67"/>
      <c r="G23" s="67"/>
      <c r="H23" s="67"/>
      <c r="I23" s="67"/>
      <c r="J23" s="67"/>
      <c r="K23" s="67"/>
      <c r="L23" s="67"/>
      <c r="M23" s="67"/>
      <c r="N23" s="67"/>
      <c r="O23" s="67"/>
      <c r="P23" s="67"/>
      <c r="Q23" s="67"/>
    </row>
    <row r="24" spans="1:17" ht="20.100000000000001" customHeight="1" x14ac:dyDescent="0.15">
      <c r="A24" s="23">
        <v>16</v>
      </c>
      <c r="B24" s="31" t="s">
        <v>185</v>
      </c>
      <c r="C24" s="123">
        <v>49379</v>
      </c>
      <c r="D24" s="140">
        <v>3</v>
      </c>
      <c r="E24" s="271"/>
      <c r="F24" s="67"/>
      <c r="G24" s="67"/>
      <c r="H24" s="67"/>
      <c r="I24" s="67"/>
      <c r="J24" s="67"/>
      <c r="K24" s="67"/>
      <c r="L24" s="67"/>
      <c r="M24" s="67"/>
      <c r="N24" s="67"/>
      <c r="O24" s="67"/>
      <c r="P24" s="67"/>
      <c r="Q24" s="67"/>
    </row>
    <row r="25" spans="1:17" ht="20.100000000000001" customHeight="1" x14ac:dyDescent="0.15">
      <c r="A25" s="23">
        <v>17</v>
      </c>
      <c r="B25" s="30" t="s">
        <v>318</v>
      </c>
      <c r="C25" s="123">
        <v>221226</v>
      </c>
      <c r="D25" s="140">
        <v>4</v>
      </c>
      <c r="E25" s="271"/>
      <c r="F25" s="67"/>
      <c r="G25" s="67"/>
      <c r="H25" s="67"/>
      <c r="I25" s="67"/>
      <c r="J25" s="67"/>
      <c r="K25" s="67"/>
      <c r="L25" s="67"/>
      <c r="M25" s="67"/>
      <c r="N25" s="67"/>
      <c r="O25" s="67"/>
      <c r="P25" s="67"/>
      <c r="Q25" s="67"/>
    </row>
    <row r="26" spans="1:17" ht="20.100000000000001" customHeight="1" x14ac:dyDescent="0.15">
      <c r="A26" s="23">
        <v>18</v>
      </c>
      <c r="B26" s="30" t="s">
        <v>319</v>
      </c>
      <c r="C26" s="123">
        <v>90047</v>
      </c>
      <c r="D26" s="140">
        <v>2</v>
      </c>
      <c r="E26" s="271"/>
      <c r="F26" s="67"/>
      <c r="G26" s="67"/>
      <c r="H26" s="67"/>
      <c r="I26" s="67"/>
      <c r="J26" s="67"/>
      <c r="K26" s="67"/>
      <c r="L26" s="67"/>
      <c r="M26" s="67"/>
      <c r="N26" s="67"/>
      <c r="O26" s="67"/>
      <c r="P26" s="67"/>
      <c r="Q26" s="67"/>
    </row>
    <row r="27" spans="1:17" ht="20.100000000000001" customHeight="1" x14ac:dyDescent="0.15">
      <c r="A27" s="23">
        <v>19</v>
      </c>
      <c r="B27" s="30" t="s">
        <v>139</v>
      </c>
      <c r="C27" s="123">
        <v>9458</v>
      </c>
      <c r="D27" s="140">
        <v>3</v>
      </c>
      <c r="E27" s="271"/>
      <c r="F27" s="67"/>
      <c r="G27" s="67"/>
      <c r="H27" s="67"/>
      <c r="I27" s="67"/>
      <c r="J27" s="67"/>
      <c r="K27" s="67"/>
      <c r="L27" s="67"/>
      <c r="M27" s="67"/>
      <c r="N27" s="67"/>
      <c r="O27" s="67"/>
      <c r="P27" s="67"/>
      <c r="Q27" s="67"/>
    </row>
    <row r="28" spans="1:17" ht="20.100000000000001" customHeight="1" x14ac:dyDescent="0.15">
      <c r="A28" s="24">
        <v>20</v>
      </c>
      <c r="B28" s="33" t="s">
        <v>187</v>
      </c>
      <c r="C28" s="151">
        <v>0</v>
      </c>
      <c r="D28" s="269">
        <v>0</v>
      </c>
      <c r="E28" s="271"/>
      <c r="F28" s="67"/>
      <c r="G28" s="67"/>
      <c r="H28" s="67"/>
      <c r="I28" s="67"/>
      <c r="J28" s="67"/>
      <c r="K28" s="67"/>
      <c r="L28" s="67"/>
      <c r="M28" s="67"/>
      <c r="N28" s="67"/>
      <c r="O28" s="67"/>
      <c r="P28" s="67"/>
      <c r="Q28" s="67"/>
    </row>
    <row r="29" spans="1:17" ht="20.100000000000001" customHeight="1" x14ac:dyDescent="0.15">
      <c r="A29" s="23">
        <v>21</v>
      </c>
      <c r="B29" s="30" t="s">
        <v>188</v>
      </c>
      <c r="C29" s="123">
        <v>0</v>
      </c>
      <c r="D29" s="140">
        <v>0</v>
      </c>
    </row>
    <row r="30" spans="1:17" ht="20.100000000000001" customHeight="1" x14ac:dyDescent="0.15">
      <c r="A30" s="23">
        <v>22</v>
      </c>
      <c r="B30" s="30" t="s">
        <v>189</v>
      </c>
      <c r="C30" s="123">
        <v>168809</v>
      </c>
      <c r="D30" s="140">
        <v>2</v>
      </c>
    </row>
    <row r="31" spans="1:17" ht="20.100000000000001" customHeight="1" x14ac:dyDescent="0.15">
      <c r="A31" s="23">
        <v>23</v>
      </c>
      <c r="B31" s="30" t="s">
        <v>191</v>
      </c>
      <c r="C31" s="123">
        <v>5117</v>
      </c>
      <c r="D31" s="140">
        <v>3</v>
      </c>
    </row>
    <row r="32" spans="1:17" ht="20.100000000000001" customHeight="1" x14ac:dyDescent="0.15">
      <c r="A32" s="23">
        <v>24</v>
      </c>
      <c r="B32" s="30" t="s">
        <v>192</v>
      </c>
      <c r="C32" s="123">
        <v>0</v>
      </c>
      <c r="D32" s="140">
        <v>1</v>
      </c>
    </row>
    <row r="33" spans="1:4" ht="20.100000000000001" customHeight="1" x14ac:dyDescent="0.15">
      <c r="A33" s="23">
        <v>25</v>
      </c>
      <c r="B33" s="30" t="s">
        <v>12</v>
      </c>
      <c r="C33" s="123">
        <v>60400</v>
      </c>
      <c r="D33" s="140">
        <v>2</v>
      </c>
    </row>
    <row r="34" spans="1:4" ht="20.100000000000001" customHeight="1" x14ac:dyDescent="0.15">
      <c r="A34" s="25" t="s">
        <v>217</v>
      </c>
      <c r="B34" s="34"/>
      <c r="C34" s="152">
        <f>SUM(C9:C33)</f>
        <v>2539745</v>
      </c>
      <c r="D34" s="270">
        <f>SUM(D9:D33)</f>
        <v>229</v>
      </c>
    </row>
    <row r="35" spans="1:4" ht="20.100000000000001" customHeight="1" x14ac:dyDescent="0.15">
      <c r="C35" s="104"/>
      <c r="D35" s="104"/>
    </row>
  </sheetData>
  <mergeCells count="2">
    <mergeCell ref="C6:C7"/>
    <mergeCell ref="D6:D7"/>
  </mergeCells>
  <phoneticPr fontId="2"/>
  <pageMargins left="0.78740157480314965" right="0.74803149606299213" top="0.78740157480314965" bottom="0.78740157480314965" header="0.51181102362204722" footer="0.51181102362204722"/>
  <pageSetup paperSize="9" scale="99" firstPageNumber="45" orientation="portrait" useFirstPageNumber="1" r:id="rId1"/>
  <headerFooter scaleWithDoc="0" alignWithMargins="0">
    <oddFooter>&amp;C-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I27"/>
  <sheetViews>
    <sheetView view="pageBreakPreview" zoomScaleSheetLayoutView="100" workbookViewId="0">
      <selection sqref="A1:XFD1048576"/>
    </sheetView>
  </sheetViews>
  <sheetFormatPr defaultColWidth="10.625" defaultRowHeight="20.100000000000001" customHeight="1" x14ac:dyDescent="0.15"/>
  <cols>
    <col min="1" max="1" width="7.375" style="17" customWidth="1"/>
    <col min="2" max="2" width="10.625" style="17"/>
    <col min="3" max="3" width="10.75" style="17" customWidth="1"/>
    <col min="4" max="9" width="9.625" style="17" customWidth="1"/>
    <col min="10" max="16384" width="10.625" style="17"/>
  </cols>
  <sheetData>
    <row r="1" spans="1:9" ht="20.100000000000001" customHeight="1" x14ac:dyDescent="0.15">
      <c r="A1" s="17" t="str">
        <f>目次!A6</f>
        <v>令和３年度　市町村税の課税状況等の調</v>
      </c>
    </row>
    <row r="2" spans="1:9" ht="20.100000000000001" customHeight="1" x14ac:dyDescent="0.15">
      <c r="A2" s="17" t="s">
        <v>102</v>
      </c>
    </row>
    <row r="4" spans="1:9" ht="20.100000000000001" customHeight="1" x14ac:dyDescent="0.15">
      <c r="A4" s="17" t="s">
        <v>439</v>
      </c>
      <c r="B4" s="17" t="str">
        <f>目次!C26</f>
        <v>納税義務者数、事業所床面積等、課税標準額、調定済額、収入済額（令和２年度分）</v>
      </c>
    </row>
    <row r="5" spans="1:9" ht="20.100000000000001" customHeight="1" x14ac:dyDescent="0.15">
      <c r="I5" s="104"/>
    </row>
    <row r="6" spans="1:9" ht="20.100000000000001" customHeight="1" x14ac:dyDescent="0.15">
      <c r="A6" s="19"/>
      <c r="B6" s="26"/>
      <c r="C6" s="274" t="s">
        <v>6</v>
      </c>
      <c r="D6" s="279"/>
      <c r="E6" s="537" t="s">
        <v>186</v>
      </c>
      <c r="F6" s="282" t="s">
        <v>312</v>
      </c>
      <c r="G6" s="283"/>
      <c r="H6" s="537" t="s">
        <v>35</v>
      </c>
      <c r="I6" s="538" t="s">
        <v>104</v>
      </c>
    </row>
    <row r="7" spans="1:9" ht="36" x14ac:dyDescent="0.15">
      <c r="A7" s="158" t="s">
        <v>224</v>
      </c>
      <c r="B7" s="268"/>
      <c r="C7" s="275"/>
      <c r="D7" s="45" t="s">
        <v>241</v>
      </c>
      <c r="E7" s="541"/>
      <c r="F7" s="70"/>
      <c r="G7" s="284" t="s">
        <v>107</v>
      </c>
      <c r="H7" s="541"/>
      <c r="I7" s="550"/>
    </row>
    <row r="8" spans="1:9" ht="20.100000000000001" customHeight="1" x14ac:dyDescent="0.15">
      <c r="A8" s="21"/>
      <c r="B8" s="28"/>
      <c r="C8" s="43" t="s">
        <v>25</v>
      </c>
      <c r="D8" s="43" t="s">
        <v>25</v>
      </c>
      <c r="E8" s="43" t="s">
        <v>110</v>
      </c>
      <c r="F8" s="43" t="s">
        <v>112</v>
      </c>
      <c r="G8" s="43" t="s">
        <v>122</v>
      </c>
      <c r="H8" s="43" t="s">
        <v>113</v>
      </c>
      <c r="I8" s="62" t="s">
        <v>115</v>
      </c>
    </row>
    <row r="9" spans="1:9" ht="24.95" customHeight="1" x14ac:dyDescent="0.15">
      <c r="A9" s="542" t="s">
        <v>127</v>
      </c>
      <c r="B9" s="543"/>
      <c r="C9" s="276">
        <v>548</v>
      </c>
      <c r="D9" s="124">
        <v>0</v>
      </c>
      <c r="E9" s="126">
        <v>3156473</v>
      </c>
      <c r="F9" s="126">
        <v>591753</v>
      </c>
      <c r="G9" s="126">
        <v>12451</v>
      </c>
      <c r="H9" s="126">
        <v>235835</v>
      </c>
      <c r="I9" s="141">
        <v>53650</v>
      </c>
    </row>
    <row r="10" spans="1:9" ht="24.95" customHeight="1" x14ac:dyDescent="0.15">
      <c r="A10" s="544" t="s">
        <v>118</v>
      </c>
      <c r="B10" s="545"/>
      <c r="C10" s="277">
        <v>98</v>
      </c>
      <c r="D10" s="281">
        <v>0</v>
      </c>
      <c r="E10" s="157">
        <v>84579023</v>
      </c>
      <c r="F10" s="157">
        <v>14293762</v>
      </c>
      <c r="G10" s="281">
        <v>0</v>
      </c>
      <c r="H10" s="157">
        <v>1897323</v>
      </c>
      <c r="I10" s="301">
        <v>1582971</v>
      </c>
    </row>
    <row r="11" spans="1:9" ht="24.95" customHeight="1" thickBot="1" x14ac:dyDescent="0.2">
      <c r="A11" s="539" t="s">
        <v>225</v>
      </c>
      <c r="B11" s="432"/>
      <c r="C11" s="145">
        <f>SUM(C9:C10)</f>
        <v>646</v>
      </c>
      <c r="D11" s="131">
        <f>SUM(D9:D10)</f>
        <v>0</v>
      </c>
      <c r="E11" s="414" t="s">
        <v>436</v>
      </c>
      <c r="F11" s="414" t="s">
        <v>436</v>
      </c>
      <c r="G11" s="414" t="s">
        <v>436</v>
      </c>
      <c r="H11" s="414" t="s">
        <v>436</v>
      </c>
      <c r="I11" s="415" t="s">
        <v>302</v>
      </c>
    </row>
    <row r="13" spans="1:9" ht="20.100000000000001" customHeight="1" x14ac:dyDescent="0.15">
      <c r="B13" s="1"/>
    </row>
    <row r="15" spans="1:9" ht="27" customHeight="1" x14ac:dyDescent="0.15">
      <c r="A15" s="551" t="s">
        <v>148</v>
      </c>
      <c r="B15" s="552"/>
      <c r="C15" s="537" t="s">
        <v>106</v>
      </c>
      <c r="D15" s="546" t="s">
        <v>17</v>
      </c>
      <c r="E15" s="547"/>
      <c r="F15" s="548"/>
      <c r="G15" s="546" t="s">
        <v>313</v>
      </c>
      <c r="H15" s="547"/>
      <c r="I15" s="549"/>
    </row>
    <row r="16" spans="1:9" ht="25.5" customHeight="1" x14ac:dyDescent="0.15">
      <c r="A16" s="542"/>
      <c r="B16" s="543"/>
      <c r="C16" s="541"/>
      <c r="D16" s="50" t="s">
        <v>108</v>
      </c>
      <c r="E16" s="50" t="s">
        <v>97</v>
      </c>
      <c r="F16" s="50" t="s">
        <v>15</v>
      </c>
      <c r="G16" s="50" t="s">
        <v>108</v>
      </c>
      <c r="H16" s="50" t="s">
        <v>97</v>
      </c>
      <c r="I16" s="98" t="s">
        <v>15</v>
      </c>
    </row>
    <row r="17" spans="1:9" ht="20.100000000000001" customHeight="1" x14ac:dyDescent="0.15">
      <c r="A17" s="553"/>
      <c r="B17" s="545"/>
      <c r="C17" s="43" t="s">
        <v>116</v>
      </c>
      <c r="D17" s="36" t="s">
        <v>56</v>
      </c>
      <c r="E17" s="36" t="s">
        <v>56</v>
      </c>
      <c r="F17" s="36" t="s">
        <v>56</v>
      </c>
      <c r="G17" s="36" t="s">
        <v>56</v>
      </c>
      <c r="H17" s="36" t="s">
        <v>56</v>
      </c>
      <c r="I17" s="62" t="s">
        <v>56</v>
      </c>
    </row>
    <row r="18" spans="1:9" ht="24.95" customHeight="1" x14ac:dyDescent="0.15">
      <c r="A18" s="554" t="s">
        <v>127</v>
      </c>
      <c r="B18" s="555"/>
      <c r="C18" s="278">
        <v>2275235</v>
      </c>
      <c r="D18" s="126">
        <v>1365115</v>
      </c>
      <c r="E18" s="126">
        <v>40830</v>
      </c>
      <c r="F18" s="126">
        <f>SUM(D18:E18)</f>
        <v>1405945</v>
      </c>
      <c r="G18" s="126">
        <v>1344998</v>
      </c>
      <c r="H18" s="126">
        <v>3769</v>
      </c>
      <c r="I18" s="141">
        <f>SUM(G18:H18)</f>
        <v>1348767</v>
      </c>
    </row>
    <row r="19" spans="1:9" ht="24.95" customHeight="1" x14ac:dyDescent="0.15">
      <c r="A19" s="544" t="s">
        <v>118</v>
      </c>
      <c r="B19" s="545"/>
      <c r="C19" s="413">
        <v>66804967</v>
      </c>
      <c r="D19" s="157">
        <v>167009</v>
      </c>
      <c r="E19" s="157">
        <v>0</v>
      </c>
      <c r="F19" s="157">
        <f>SUM(D19:E19)</f>
        <v>167009</v>
      </c>
      <c r="G19" s="157">
        <v>164548</v>
      </c>
      <c r="H19" s="157">
        <v>0</v>
      </c>
      <c r="I19" s="301">
        <f>SUM(G19:H19)</f>
        <v>164548</v>
      </c>
    </row>
    <row r="20" spans="1:9" ht="24.95" customHeight="1" thickBot="1" x14ac:dyDescent="0.2">
      <c r="A20" s="539" t="s">
        <v>225</v>
      </c>
      <c r="B20" s="540"/>
      <c r="C20" s="416" t="s">
        <v>436</v>
      </c>
      <c r="D20" s="131">
        <f>SUM(D18:D19)</f>
        <v>1532124</v>
      </c>
      <c r="E20" s="131">
        <f t="shared" ref="E20:H20" si="0">SUM(E18:E19)</f>
        <v>40830</v>
      </c>
      <c r="F20" s="131">
        <f t="shared" si="0"/>
        <v>1572954</v>
      </c>
      <c r="G20" s="131">
        <f t="shared" si="0"/>
        <v>1509546</v>
      </c>
      <c r="H20" s="131">
        <f t="shared" si="0"/>
        <v>3769</v>
      </c>
      <c r="I20" s="144">
        <f>SUM(I18:I19)</f>
        <v>1513315</v>
      </c>
    </row>
    <row r="21" spans="1:9" ht="20.100000000000001" customHeight="1" x14ac:dyDescent="0.15">
      <c r="I21" s="67"/>
    </row>
    <row r="22" spans="1:9" ht="20.100000000000001" customHeight="1" x14ac:dyDescent="0.15">
      <c r="C22" s="17" t="s">
        <v>55</v>
      </c>
    </row>
    <row r="23" spans="1:9" ht="20.100000000000001" customHeight="1" x14ac:dyDescent="0.15">
      <c r="B23" s="273"/>
      <c r="C23" s="273"/>
      <c r="D23" s="163"/>
      <c r="E23" s="163"/>
      <c r="F23" s="163"/>
      <c r="G23" s="163"/>
      <c r="H23" s="163"/>
      <c r="I23" s="163"/>
    </row>
    <row r="24" spans="1:9" ht="20.100000000000001" customHeight="1" x14ac:dyDescent="0.15">
      <c r="B24" s="273"/>
      <c r="C24" s="273"/>
      <c r="D24" s="163"/>
      <c r="E24" s="163"/>
      <c r="F24" s="163"/>
      <c r="G24" s="163"/>
      <c r="H24" s="163"/>
      <c r="I24" s="163"/>
    </row>
    <row r="25" spans="1:9" ht="20.100000000000001" customHeight="1" x14ac:dyDescent="0.15">
      <c r="B25" s="273"/>
      <c r="C25" s="273"/>
      <c r="D25" s="163"/>
      <c r="E25" s="163"/>
      <c r="F25" s="163"/>
      <c r="G25" s="163"/>
      <c r="H25" s="163"/>
      <c r="I25" s="163"/>
    </row>
    <row r="26" spans="1:9" ht="20.100000000000001" customHeight="1" x14ac:dyDescent="0.15">
      <c r="B26" s="273"/>
      <c r="C26" s="273"/>
      <c r="D26" s="163"/>
      <c r="E26" s="163"/>
      <c r="F26" s="163"/>
      <c r="G26" s="163"/>
      <c r="H26" s="163"/>
      <c r="I26" s="163"/>
    </row>
    <row r="27" spans="1:9" ht="20.100000000000001" customHeight="1" x14ac:dyDescent="0.15">
      <c r="B27" s="273"/>
      <c r="C27" s="273"/>
      <c r="D27" s="163"/>
      <c r="E27" s="163"/>
      <c r="F27" s="163"/>
      <c r="G27" s="163"/>
      <c r="H27" s="163"/>
      <c r="I27" s="163"/>
    </row>
  </sheetData>
  <mergeCells count="13">
    <mergeCell ref="A20:B20"/>
    <mergeCell ref="E6:E7"/>
    <mergeCell ref="H6:H7"/>
    <mergeCell ref="A9:B9"/>
    <mergeCell ref="A10:B10"/>
    <mergeCell ref="A11:B11"/>
    <mergeCell ref="D15:F15"/>
    <mergeCell ref="G15:I15"/>
    <mergeCell ref="I6:I7"/>
    <mergeCell ref="A15:B17"/>
    <mergeCell ref="C15:C16"/>
    <mergeCell ref="A18:B18"/>
    <mergeCell ref="A19:B19"/>
  </mergeCells>
  <phoneticPr fontId="2"/>
  <pageMargins left="0.78740157480314965" right="0.78740157480314965" top="0.78740157480314965" bottom="0.78740157480314965" header="0.51181102362204722" footer="0.51181102362204722"/>
  <pageSetup paperSize="9" scale="98" firstPageNumber="46" orientation="portrait" useFirstPageNumber="1" r:id="rId1"/>
  <headerFooter scaleWithDoc="0" alignWithMargins="0">
    <oddFooter>&amp;C-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66FF99"/>
  </sheetPr>
  <dimension ref="A1:BR1156"/>
  <sheetViews>
    <sheetView view="pageBreakPreview" zoomScaleSheetLayoutView="100" workbookViewId="0">
      <selection sqref="A1:XFD1048576"/>
    </sheetView>
  </sheetViews>
  <sheetFormatPr defaultColWidth="10.625" defaultRowHeight="20.100000000000001" customHeight="1" x14ac:dyDescent="0.15"/>
  <cols>
    <col min="1" max="1" width="7" style="17" customWidth="1"/>
    <col min="2" max="13" width="11.625" style="17" customWidth="1"/>
    <col min="14" max="14" width="5.625" style="18" customWidth="1"/>
    <col min="15" max="16384" width="10.625" style="17"/>
  </cols>
  <sheetData>
    <row r="1" spans="1:14" ht="20.100000000000001" customHeight="1" x14ac:dyDescent="0.15">
      <c r="A1" s="17" t="str">
        <f>目次!A6</f>
        <v>令和３年度　市町村税の課税状況等の調</v>
      </c>
    </row>
    <row r="2" spans="1:14" ht="20.100000000000001" customHeight="1" x14ac:dyDescent="0.15">
      <c r="A2" s="17" t="s">
        <v>123</v>
      </c>
    </row>
    <row r="4" spans="1:14" ht="20.100000000000001" customHeight="1" x14ac:dyDescent="0.15">
      <c r="A4" s="17" t="s">
        <v>440</v>
      </c>
      <c r="B4" s="17" t="str">
        <f>目次!C27</f>
        <v>加入者の状況（基礎課税分）（令和３年３月３１日現在）</v>
      </c>
    </row>
    <row r="5" spans="1:14" ht="20.100000000000001" customHeight="1" x14ac:dyDescent="0.15">
      <c r="I5" s="104"/>
      <c r="J5" s="104"/>
      <c r="K5" s="104"/>
      <c r="L5" s="104"/>
      <c r="M5" s="104"/>
    </row>
    <row r="6" spans="1:14" ht="20.100000000000001" customHeight="1" x14ac:dyDescent="0.15">
      <c r="A6" s="19"/>
      <c r="B6" s="26" t="s">
        <v>9</v>
      </c>
      <c r="C6" s="556" t="s">
        <v>321</v>
      </c>
      <c r="D6" s="557"/>
      <c r="E6" s="557"/>
      <c r="F6" s="557"/>
      <c r="G6" s="558"/>
      <c r="H6" s="560" t="s">
        <v>242</v>
      </c>
      <c r="I6" s="556" t="s">
        <v>397</v>
      </c>
      <c r="J6" s="557"/>
      <c r="K6" s="557"/>
      <c r="L6" s="557"/>
      <c r="M6" s="559"/>
      <c r="N6" s="428" t="s">
        <v>347</v>
      </c>
    </row>
    <row r="7" spans="1:14" ht="20.100000000000001" customHeight="1" x14ac:dyDescent="0.15">
      <c r="A7" s="116"/>
      <c r="B7" s="118"/>
      <c r="C7" s="291" t="s">
        <v>210</v>
      </c>
      <c r="D7" s="294"/>
      <c r="E7" s="295"/>
      <c r="F7" s="437" t="s">
        <v>126</v>
      </c>
      <c r="G7" s="562" t="s">
        <v>398</v>
      </c>
      <c r="H7" s="561"/>
      <c r="I7" s="437" t="s">
        <v>228</v>
      </c>
      <c r="J7" s="296" t="s">
        <v>131</v>
      </c>
      <c r="K7" s="297"/>
      <c r="L7" s="298"/>
      <c r="M7" s="563" t="s">
        <v>398</v>
      </c>
      <c r="N7" s="429"/>
    </row>
    <row r="8" spans="1:14" ht="24" x14ac:dyDescent="0.15">
      <c r="A8" s="158"/>
      <c r="B8" s="268"/>
      <c r="C8" s="41" t="s">
        <v>132</v>
      </c>
      <c r="D8" s="41" t="s">
        <v>2</v>
      </c>
      <c r="E8" s="41" t="s">
        <v>15</v>
      </c>
      <c r="F8" s="541"/>
      <c r="G8" s="561"/>
      <c r="H8" s="561"/>
      <c r="I8" s="434"/>
      <c r="J8" s="45" t="s">
        <v>231</v>
      </c>
      <c r="K8" s="45" t="s">
        <v>153</v>
      </c>
      <c r="L8" s="45" t="s">
        <v>15</v>
      </c>
      <c r="M8" s="564"/>
      <c r="N8" s="429"/>
    </row>
    <row r="9" spans="1:14" ht="20.100000000000001" customHeight="1" x14ac:dyDescent="0.15">
      <c r="A9" s="117" t="s">
        <v>26</v>
      </c>
      <c r="B9" s="27"/>
      <c r="C9" s="43" t="s">
        <v>29</v>
      </c>
      <c r="D9" s="138" t="s">
        <v>29</v>
      </c>
      <c r="E9" s="138" t="s">
        <v>29</v>
      </c>
      <c r="F9" s="138" t="s">
        <v>29</v>
      </c>
      <c r="G9" s="43" t="s">
        <v>29</v>
      </c>
      <c r="H9" s="43" t="s">
        <v>25</v>
      </c>
      <c r="I9" s="43" t="s">
        <v>25</v>
      </c>
      <c r="J9" s="43" t="s">
        <v>25</v>
      </c>
      <c r="K9" s="43" t="s">
        <v>25</v>
      </c>
      <c r="L9" s="43" t="s">
        <v>25</v>
      </c>
      <c r="M9" s="43" t="s">
        <v>25</v>
      </c>
      <c r="N9" s="430"/>
    </row>
    <row r="10" spans="1:14" ht="20.100000000000001" customHeight="1" x14ac:dyDescent="0.15">
      <c r="A10" s="286">
        <v>1</v>
      </c>
      <c r="B10" s="290" t="s">
        <v>161</v>
      </c>
      <c r="C10" s="122">
        <v>39011</v>
      </c>
      <c r="D10" s="129">
        <v>0</v>
      </c>
      <c r="E10" s="156">
        <f t="shared" ref="E10:E34" si="0">SUM(C10:D10)</f>
        <v>39011</v>
      </c>
      <c r="F10" s="156">
        <v>0</v>
      </c>
      <c r="G10" s="156">
        <f>SUM(E10:F10)</f>
        <v>39011</v>
      </c>
      <c r="H10" s="156">
        <v>8593</v>
      </c>
      <c r="I10" s="156">
        <v>57631</v>
      </c>
      <c r="J10" s="156">
        <v>0</v>
      </c>
      <c r="K10" s="156">
        <v>0</v>
      </c>
      <c r="L10" s="156">
        <f>SUM(J10:K10)</f>
        <v>0</v>
      </c>
      <c r="M10" s="156">
        <f>SUM(I10,L10)</f>
        <v>57631</v>
      </c>
      <c r="N10" s="134">
        <v>1</v>
      </c>
    </row>
    <row r="11" spans="1:14" ht="20.100000000000001" customHeight="1" x14ac:dyDescent="0.15">
      <c r="A11" s="117">
        <v>2</v>
      </c>
      <c r="B11" s="30" t="s">
        <v>165</v>
      </c>
      <c r="C11" s="123">
        <v>7533</v>
      </c>
      <c r="D11" s="124">
        <v>0</v>
      </c>
      <c r="E11" s="126">
        <f t="shared" si="0"/>
        <v>7533</v>
      </c>
      <c r="F11" s="126">
        <v>0</v>
      </c>
      <c r="G11" s="126">
        <f t="shared" ref="G11:G34" si="1">SUM(E11:F11)</f>
        <v>7533</v>
      </c>
      <c r="H11" s="126">
        <v>1699</v>
      </c>
      <c r="I11" s="126">
        <v>11177</v>
      </c>
      <c r="J11" s="126">
        <v>0</v>
      </c>
      <c r="K11" s="126">
        <v>0</v>
      </c>
      <c r="L11" s="126">
        <f t="shared" ref="L11:L34" si="2">SUM(J11:K11)</f>
        <v>0</v>
      </c>
      <c r="M11" s="126">
        <f t="shared" ref="M11:M34" si="3">SUM(I11,L11)</f>
        <v>11177</v>
      </c>
      <c r="N11" s="55">
        <v>2</v>
      </c>
    </row>
    <row r="12" spans="1:14" ht="20.100000000000001" customHeight="1" x14ac:dyDescent="0.15">
      <c r="A12" s="271">
        <v>3</v>
      </c>
      <c r="B12" s="30" t="s">
        <v>166</v>
      </c>
      <c r="C12" s="124">
        <v>12121</v>
      </c>
      <c r="D12" s="124">
        <v>0</v>
      </c>
      <c r="E12" s="126">
        <f t="shared" si="0"/>
        <v>12121</v>
      </c>
      <c r="F12" s="126">
        <v>0</v>
      </c>
      <c r="G12" s="126">
        <f t="shared" si="1"/>
        <v>12121</v>
      </c>
      <c r="H12" s="126">
        <v>3193</v>
      </c>
      <c r="I12" s="126">
        <v>19367</v>
      </c>
      <c r="J12" s="126">
        <v>0</v>
      </c>
      <c r="K12" s="126">
        <v>0</v>
      </c>
      <c r="L12" s="126">
        <f t="shared" si="2"/>
        <v>0</v>
      </c>
      <c r="M12" s="126">
        <f t="shared" si="3"/>
        <v>19367</v>
      </c>
      <c r="N12" s="55">
        <v>3</v>
      </c>
    </row>
    <row r="13" spans="1:14" ht="20.100000000000001" customHeight="1" x14ac:dyDescent="0.15">
      <c r="A13" s="117">
        <v>4</v>
      </c>
      <c r="B13" s="30" t="s">
        <v>167</v>
      </c>
      <c r="C13" s="124">
        <v>9757</v>
      </c>
      <c r="D13" s="124">
        <v>0</v>
      </c>
      <c r="E13" s="126">
        <f t="shared" si="0"/>
        <v>9757</v>
      </c>
      <c r="F13" s="126">
        <v>0</v>
      </c>
      <c r="G13" s="126">
        <f t="shared" si="1"/>
        <v>9757</v>
      </c>
      <c r="H13" s="126">
        <v>2457</v>
      </c>
      <c r="I13" s="126">
        <v>14249</v>
      </c>
      <c r="J13" s="126">
        <v>0</v>
      </c>
      <c r="K13" s="126">
        <v>0</v>
      </c>
      <c r="L13" s="126">
        <f t="shared" si="2"/>
        <v>0</v>
      </c>
      <c r="M13" s="126">
        <f t="shared" si="3"/>
        <v>14249</v>
      </c>
      <c r="N13" s="55">
        <v>4</v>
      </c>
    </row>
    <row r="14" spans="1:14" ht="20.100000000000001" customHeight="1" x14ac:dyDescent="0.15">
      <c r="A14" s="287">
        <v>5</v>
      </c>
      <c r="B14" s="30" t="s">
        <v>170</v>
      </c>
      <c r="C14" s="149">
        <v>4428</v>
      </c>
      <c r="D14" s="149">
        <v>0</v>
      </c>
      <c r="E14" s="125">
        <f t="shared" si="0"/>
        <v>4428</v>
      </c>
      <c r="F14" s="125">
        <v>0</v>
      </c>
      <c r="G14" s="125">
        <f t="shared" si="1"/>
        <v>4428</v>
      </c>
      <c r="H14" s="125">
        <v>969</v>
      </c>
      <c r="I14" s="125">
        <v>6742</v>
      </c>
      <c r="J14" s="125">
        <v>0</v>
      </c>
      <c r="K14" s="125">
        <v>0</v>
      </c>
      <c r="L14" s="125">
        <f t="shared" si="2"/>
        <v>0</v>
      </c>
      <c r="M14" s="125">
        <f t="shared" si="3"/>
        <v>6742</v>
      </c>
      <c r="N14" s="56">
        <v>5</v>
      </c>
    </row>
    <row r="15" spans="1:14" ht="20.100000000000001" customHeight="1" x14ac:dyDescent="0.15">
      <c r="A15" s="117">
        <v>6</v>
      </c>
      <c r="B15" s="31" t="s">
        <v>172</v>
      </c>
      <c r="C15" s="123">
        <v>6547</v>
      </c>
      <c r="D15" s="124">
        <v>0</v>
      </c>
      <c r="E15" s="124">
        <f t="shared" si="0"/>
        <v>6547</v>
      </c>
      <c r="F15" s="124">
        <v>0</v>
      </c>
      <c r="G15" s="124">
        <f t="shared" si="1"/>
        <v>6547</v>
      </c>
      <c r="H15" s="124">
        <v>1571</v>
      </c>
      <c r="I15" s="124">
        <v>10234</v>
      </c>
      <c r="J15" s="124">
        <v>0</v>
      </c>
      <c r="K15" s="124">
        <v>0</v>
      </c>
      <c r="L15" s="124">
        <f t="shared" si="2"/>
        <v>0</v>
      </c>
      <c r="M15" s="124">
        <f t="shared" si="3"/>
        <v>10234</v>
      </c>
      <c r="N15" s="55">
        <v>6</v>
      </c>
    </row>
    <row r="16" spans="1:14" s="67" customFormat="1" ht="20.100000000000001" customHeight="1" x14ac:dyDescent="0.15">
      <c r="A16" s="271">
        <v>7</v>
      </c>
      <c r="B16" s="32" t="s">
        <v>173</v>
      </c>
      <c r="C16" s="123">
        <v>4192</v>
      </c>
      <c r="D16" s="124">
        <v>0</v>
      </c>
      <c r="E16" s="124">
        <f t="shared" si="0"/>
        <v>4192</v>
      </c>
      <c r="F16" s="124">
        <v>0</v>
      </c>
      <c r="G16" s="124">
        <f t="shared" si="1"/>
        <v>4192</v>
      </c>
      <c r="H16" s="124">
        <v>1002</v>
      </c>
      <c r="I16" s="124">
        <v>6263</v>
      </c>
      <c r="J16" s="124">
        <v>0</v>
      </c>
      <c r="K16" s="124">
        <v>0</v>
      </c>
      <c r="L16" s="124">
        <f t="shared" si="2"/>
        <v>0</v>
      </c>
      <c r="M16" s="124">
        <f t="shared" si="3"/>
        <v>6263</v>
      </c>
      <c r="N16" s="55">
        <v>7</v>
      </c>
    </row>
    <row r="17" spans="1:70" ht="20.100000000000001" customHeight="1" x14ac:dyDescent="0.15">
      <c r="A17" s="117">
        <v>8</v>
      </c>
      <c r="B17" s="30" t="s">
        <v>177</v>
      </c>
      <c r="C17" s="292">
        <v>10542</v>
      </c>
      <c r="D17" s="292">
        <v>0</v>
      </c>
      <c r="E17" s="87">
        <f t="shared" si="0"/>
        <v>10542</v>
      </c>
      <c r="F17" s="87">
        <v>0</v>
      </c>
      <c r="G17" s="87">
        <f t="shared" si="1"/>
        <v>10542</v>
      </c>
      <c r="H17" s="87">
        <v>2498</v>
      </c>
      <c r="I17" s="87">
        <v>16384</v>
      </c>
      <c r="J17" s="87">
        <v>0</v>
      </c>
      <c r="K17" s="87">
        <v>0</v>
      </c>
      <c r="L17" s="87">
        <f t="shared" si="2"/>
        <v>0</v>
      </c>
      <c r="M17" s="87">
        <f t="shared" si="3"/>
        <v>16384</v>
      </c>
      <c r="N17" s="55">
        <v>8</v>
      </c>
    </row>
    <row r="18" spans="1:70" ht="20.100000000000001" customHeight="1" x14ac:dyDescent="0.15">
      <c r="A18" s="271">
        <v>9</v>
      </c>
      <c r="B18" s="30" t="s">
        <v>179</v>
      </c>
      <c r="C18" s="292">
        <v>4351</v>
      </c>
      <c r="D18" s="292">
        <v>0</v>
      </c>
      <c r="E18" s="87">
        <f t="shared" si="0"/>
        <v>4351</v>
      </c>
      <c r="F18" s="87">
        <v>0</v>
      </c>
      <c r="G18" s="87">
        <f t="shared" si="1"/>
        <v>4351</v>
      </c>
      <c r="H18" s="87">
        <v>987</v>
      </c>
      <c r="I18" s="87">
        <v>6738</v>
      </c>
      <c r="J18" s="87">
        <v>0</v>
      </c>
      <c r="K18" s="87">
        <v>0</v>
      </c>
      <c r="L18" s="87">
        <f t="shared" si="2"/>
        <v>0</v>
      </c>
      <c r="M18" s="87">
        <f t="shared" si="3"/>
        <v>6738</v>
      </c>
      <c r="N18" s="55">
        <v>9</v>
      </c>
    </row>
    <row r="19" spans="1:70" ht="20.100000000000001" customHeight="1" x14ac:dyDescent="0.15">
      <c r="A19" s="288">
        <v>10</v>
      </c>
      <c r="B19" s="33" t="s">
        <v>180</v>
      </c>
      <c r="C19" s="149">
        <v>10650</v>
      </c>
      <c r="D19" s="149">
        <v>0</v>
      </c>
      <c r="E19" s="125">
        <f t="shared" si="0"/>
        <v>10650</v>
      </c>
      <c r="F19" s="125">
        <v>0</v>
      </c>
      <c r="G19" s="125">
        <f t="shared" si="1"/>
        <v>10650</v>
      </c>
      <c r="H19" s="125">
        <v>2667</v>
      </c>
      <c r="I19" s="125">
        <v>16880</v>
      </c>
      <c r="J19" s="125">
        <v>0</v>
      </c>
      <c r="K19" s="125">
        <v>0</v>
      </c>
      <c r="L19" s="125">
        <f t="shared" si="2"/>
        <v>0</v>
      </c>
      <c r="M19" s="125">
        <f t="shared" si="3"/>
        <v>16880</v>
      </c>
      <c r="N19" s="56">
        <v>10</v>
      </c>
    </row>
    <row r="20" spans="1:70" ht="20.100000000000001" customHeight="1" x14ac:dyDescent="0.15">
      <c r="A20" s="117">
        <v>11</v>
      </c>
      <c r="B20" s="30" t="s">
        <v>181</v>
      </c>
      <c r="C20" s="123">
        <v>4595</v>
      </c>
      <c r="D20" s="124">
        <v>0</v>
      </c>
      <c r="E20" s="126">
        <f t="shared" si="0"/>
        <v>4595</v>
      </c>
      <c r="F20" s="126">
        <v>0</v>
      </c>
      <c r="G20" s="126">
        <f t="shared" si="1"/>
        <v>4595</v>
      </c>
      <c r="H20" s="126">
        <v>1155</v>
      </c>
      <c r="I20" s="126">
        <v>6644</v>
      </c>
      <c r="J20" s="126">
        <v>0</v>
      </c>
      <c r="K20" s="126">
        <v>0</v>
      </c>
      <c r="L20" s="126">
        <f t="shared" si="2"/>
        <v>0</v>
      </c>
      <c r="M20" s="126">
        <f t="shared" si="3"/>
        <v>6644</v>
      </c>
      <c r="N20" s="55">
        <v>11</v>
      </c>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row>
    <row r="21" spans="1:70" ht="20.100000000000001" customHeight="1" x14ac:dyDescent="0.15">
      <c r="A21" s="117">
        <v>12</v>
      </c>
      <c r="B21" s="30" t="s">
        <v>315</v>
      </c>
      <c r="C21" s="123">
        <v>3548</v>
      </c>
      <c r="D21" s="124">
        <v>0</v>
      </c>
      <c r="E21" s="126">
        <f t="shared" si="0"/>
        <v>3548</v>
      </c>
      <c r="F21" s="126">
        <v>0</v>
      </c>
      <c r="G21" s="126">
        <f t="shared" si="1"/>
        <v>3548</v>
      </c>
      <c r="H21" s="126">
        <v>885</v>
      </c>
      <c r="I21" s="126">
        <v>5597</v>
      </c>
      <c r="J21" s="126">
        <v>0</v>
      </c>
      <c r="K21" s="126">
        <v>0</v>
      </c>
      <c r="L21" s="126">
        <f t="shared" si="2"/>
        <v>0</v>
      </c>
      <c r="M21" s="126">
        <f t="shared" si="3"/>
        <v>5597</v>
      </c>
      <c r="N21" s="55">
        <v>12</v>
      </c>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row>
    <row r="22" spans="1:70" ht="20.100000000000001" customHeight="1" x14ac:dyDescent="0.15">
      <c r="A22" s="117">
        <v>13</v>
      </c>
      <c r="B22" s="30" t="s">
        <v>317</v>
      </c>
      <c r="C22" s="123">
        <v>3724</v>
      </c>
      <c r="D22" s="124">
        <v>0</v>
      </c>
      <c r="E22" s="126">
        <f t="shared" si="0"/>
        <v>3724</v>
      </c>
      <c r="F22" s="126">
        <v>0</v>
      </c>
      <c r="G22" s="126">
        <f t="shared" si="1"/>
        <v>3724</v>
      </c>
      <c r="H22" s="126">
        <v>914</v>
      </c>
      <c r="I22" s="126">
        <v>5752</v>
      </c>
      <c r="J22" s="126">
        <v>0</v>
      </c>
      <c r="K22" s="126">
        <v>0</v>
      </c>
      <c r="L22" s="126">
        <f t="shared" si="2"/>
        <v>0</v>
      </c>
      <c r="M22" s="126">
        <f t="shared" si="3"/>
        <v>5752</v>
      </c>
      <c r="N22" s="55">
        <v>13</v>
      </c>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row>
    <row r="23" spans="1:70" ht="20.100000000000001" customHeight="1" x14ac:dyDescent="0.15">
      <c r="A23" s="117">
        <v>14</v>
      </c>
      <c r="B23" s="30" t="s">
        <v>182</v>
      </c>
      <c r="C23" s="123">
        <v>743</v>
      </c>
      <c r="D23" s="124">
        <v>0</v>
      </c>
      <c r="E23" s="126">
        <f t="shared" si="0"/>
        <v>743</v>
      </c>
      <c r="F23" s="126">
        <v>0</v>
      </c>
      <c r="G23" s="126">
        <f t="shared" si="1"/>
        <v>743</v>
      </c>
      <c r="H23" s="126">
        <v>193</v>
      </c>
      <c r="I23" s="126">
        <v>1062</v>
      </c>
      <c r="J23" s="126">
        <v>0</v>
      </c>
      <c r="K23" s="126">
        <v>0</v>
      </c>
      <c r="L23" s="126">
        <f t="shared" si="2"/>
        <v>0</v>
      </c>
      <c r="M23" s="126">
        <f t="shared" si="3"/>
        <v>1062</v>
      </c>
      <c r="N23" s="55">
        <v>14</v>
      </c>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row>
    <row r="24" spans="1:70" ht="20.100000000000001" customHeight="1" x14ac:dyDescent="0.15">
      <c r="A24" s="117">
        <v>15</v>
      </c>
      <c r="B24" s="30" t="s">
        <v>184</v>
      </c>
      <c r="C24" s="123">
        <v>388</v>
      </c>
      <c r="D24" s="124">
        <v>0</v>
      </c>
      <c r="E24" s="126">
        <f t="shared" si="0"/>
        <v>388</v>
      </c>
      <c r="F24" s="126">
        <v>0</v>
      </c>
      <c r="G24" s="126">
        <f t="shared" si="1"/>
        <v>388</v>
      </c>
      <c r="H24" s="126">
        <v>90</v>
      </c>
      <c r="I24" s="126">
        <v>563</v>
      </c>
      <c r="J24" s="126">
        <v>0</v>
      </c>
      <c r="K24" s="126">
        <v>0</v>
      </c>
      <c r="L24" s="126">
        <f t="shared" si="2"/>
        <v>0</v>
      </c>
      <c r="M24" s="126">
        <f t="shared" si="3"/>
        <v>563</v>
      </c>
      <c r="N24" s="55">
        <v>15</v>
      </c>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row>
    <row r="25" spans="1:70" ht="20.100000000000001" customHeight="1" x14ac:dyDescent="0.15">
      <c r="A25" s="289">
        <v>16</v>
      </c>
      <c r="B25" s="31" t="s">
        <v>185</v>
      </c>
      <c r="C25" s="293">
        <v>532</v>
      </c>
      <c r="D25" s="130">
        <v>0</v>
      </c>
      <c r="E25" s="178">
        <f t="shared" si="0"/>
        <v>532</v>
      </c>
      <c r="F25" s="178">
        <v>0</v>
      </c>
      <c r="G25" s="178">
        <f t="shared" si="1"/>
        <v>532</v>
      </c>
      <c r="H25" s="178">
        <v>115</v>
      </c>
      <c r="I25" s="178">
        <v>781</v>
      </c>
      <c r="J25" s="178">
        <v>0</v>
      </c>
      <c r="K25" s="178">
        <v>0</v>
      </c>
      <c r="L25" s="178">
        <f t="shared" si="2"/>
        <v>0</v>
      </c>
      <c r="M25" s="178">
        <f t="shared" si="3"/>
        <v>781</v>
      </c>
      <c r="N25" s="188">
        <v>16</v>
      </c>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row>
    <row r="26" spans="1:70" ht="20.100000000000001" customHeight="1" x14ac:dyDescent="0.15">
      <c r="A26" s="117">
        <v>17</v>
      </c>
      <c r="B26" s="30" t="s">
        <v>318</v>
      </c>
      <c r="C26" s="123">
        <v>2363</v>
      </c>
      <c r="D26" s="124">
        <v>0</v>
      </c>
      <c r="E26" s="126">
        <f t="shared" si="0"/>
        <v>2363</v>
      </c>
      <c r="F26" s="126">
        <v>0</v>
      </c>
      <c r="G26" s="126">
        <f t="shared" si="1"/>
        <v>2363</v>
      </c>
      <c r="H26" s="126">
        <v>267</v>
      </c>
      <c r="I26" s="126">
        <v>3709</v>
      </c>
      <c r="J26" s="126">
        <v>0</v>
      </c>
      <c r="K26" s="126">
        <v>0</v>
      </c>
      <c r="L26" s="126">
        <f t="shared" si="2"/>
        <v>0</v>
      </c>
      <c r="M26" s="126">
        <f t="shared" si="3"/>
        <v>3709</v>
      </c>
      <c r="N26" s="55">
        <v>17</v>
      </c>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row>
    <row r="27" spans="1:70" ht="20.100000000000001" customHeight="1" x14ac:dyDescent="0.15">
      <c r="A27" s="117">
        <v>18</v>
      </c>
      <c r="B27" s="30" t="s">
        <v>319</v>
      </c>
      <c r="C27" s="123">
        <v>1111</v>
      </c>
      <c r="D27" s="124">
        <v>0</v>
      </c>
      <c r="E27" s="126">
        <f t="shared" si="0"/>
        <v>1111</v>
      </c>
      <c r="F27" s="126">
        <v>0</v>
      </c>
      <c r="G27" s="126">
        <f t="shared" si="1"/>
        <v>1111</v>
      </c>
      <c r="H27" s="126">
        <v>267</v>
      </c>
      <c r="I27" s="126">
        <v>1721</v>
      </c>
      <c r="J27" s="126">
        <v>0</v>
      </c>
      <c r="K27" s="126">
        <v>0</v>
      </c>
      <c r="L27" s="126">
        <f t="shared" si="2"/>
        <v>0</v>
      </c>
      <c r="M27" s="126">
        <f t="shared" si="3"/>
        <v>1721</v>
      </c>
      <c r="N27" s="55">
        <v>18</v>
      </c>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row>
    <row r="28" spans="1:70" ht="20.100000000000001" customHeight="1" x14ac:dyDescent="0.15">
      <c r="A28" s="117">
        <v>19</v>
      </c>
      <c r="B28" s="30" t="s">
        <v>139</v>
      </c>
      <c r="C28" s="123">
        <v>1318</v>
      </c>
      <c r="D28" s="124">
        <v>0</v>
      </c>
      <c r="E28" s="126">
        <f t="shared" si="0"/>
        <v>1318</v>
      </c>
      <c r="F28" s="126">
        <v>0</v>
      </c>
      <c r="G28" s="126">
        <f t="shared" si="1"/>
        <v>1318</v>
      </c>
      <c r="H28" s="126">
        <v>337</v>
      </c>
      <c r="I28" s="126">
        <v>2005</v>
      </c>
      <c r="J28" s="126">
        <v>0</v>
      </c>
      <c r="K28" s="126">
        <v>0</v>
      </c>
      <c r="L28" s="126">
        <f t="shared" si="2"/>
        <v>0</v>
      </c>
      <c r="M28" s="126">
        <f t="shared" si="3"/>
        <v>2005</v>
      </c>
      <c r="N28" s="55">
        <v>19</v>
      </c>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row>
    <row r="29" spans="1:70" ht="20.100000000000001" customHeight="1" x14ac:dyDescent="0.15">
      <c r="A29" s="288">
        <v>20</v>
      </c>
      <c r="B29" s="33" t="s">
        <v>187</v>
      </c>
      <c r="C29" s="151">
        <v>839</v>
      </c>
      <c r="D29" s="149">
        <v>0</v>
      </c>
      <c r="E29" s="125">
        <f t="shared" si="0"/>
        <v>839</v>
      </c>
      <c r="F29" s="125">
        <v>0</v>
      </c>
      <c r="G29" s="125">
        <f t="shared" si="1"/>
        <v>839</v>
      </c>
      <c r="H29" s="125">
        <v>206</v>
      </c>
      <c r="I29" s="125">
        <v>1244</v>
      </c>
      <c r="J29" s="125">
        <v>0</v>
      </c>
      <c r="K29" s="125">
        <v>0</v>
      </c>
      <c r="L29" s="125">
        <f t="shared" si="2"/>
        <v>0</v>
      </c>
      <c r="M29" s="125">
        <f t="shared" si="3"/>
        <v>1244</v>
      </c>
      <c r="N29" s="56">
        <v>20</v>
      </c>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row>
    <row r="30" spans="1:70" ht="20.100000000000001" customHeight="1" x14ac:dyDescent="0.15">
      <c r="A30" s="117">
        <v>21</v>
      </c>
      <c r="B30" s="30" t="s">
        <v>188</v>
      </c>
      <c r="C30" s="123">
        <v>590</v>
      </c>
      <c r="D30" s="124">
        <v>0</v>
      </c>
      <c r="E30" s="126">
        <f t="shared" si="0"/>
        <v>590</v>
      </c>
      <c r="F30" s="126">
        <v>0</v>
      </c>
      <c r="G30" s="126">
        <f t="shared" si="1"/>
        <v>590</v>
      </c>
      <c r="H30" s="126">
        <v>149</v>
      </c>
      <c r="I30" s="126">
        <v>913</v>
      </c>
      <c r="J30" s="126">
        <v>0</v>
      </c>
      <c r="K30" s="126">
        <v>0</v>
      </c>
      <c r="L30" s="126">
        <f t="shared" si="2"/>
        <v>0</v>
      </c>
      <c r="M30" s="126">
        <f t="shared" si="3"/>
        <v>913</v>
      </c>
      <c r="N30" s="55">
        <v>21</v>
      </c>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row>
    <row r="31" spans="1:70" ht="20.100000000000001" customHeight="1" x14ac:dyDescent="0.15">
      <c r="A31" s="117">
        <v>22</v>
      </c>
      <c r="B31" s="30" t="s">
        <v>189</v>
      </c>
      <c r="C31" s="123">
        <v>592</v>
      </c>
      <c r="D31" s="124">
        <v>0</v>
      </c>
      <c r="E31" s="126">
        <f t="shared" si="0"/>
        <v>592</v>
      </c>
      <c r="F31" s="126">
        <v>0</v>
      </c>
      <c r="G31" s="126">
        <f t="shared" si="1"/>
        <v>592</v>
      </c>
      <c r="H31" s="126">
        <v>186</v>
      </c>
      <c r="I31" s="126">
        <v>1703</v>
      </c>
      <c r="J31" s="126">
        <v>0</v>
      </c>
      <c r="K31" s="126">
        <v>0</v>
      </c>
      <c r="L31" s="126">
        <f t="shared" si="2"/>
        <v>0</v>
      </c>
      <c r="M31" s="126">
        <f t="shared" si="3"/>
        <v>1703</v>
      </c>
      <c r="N31" s="55">
        <v>22</v>
      </c>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1:70" ht="20.100000000000001" customHeight="1" x14ac:dyDescent="0.15">
      <c r="A32" s="117">
        <v>23</v>
      </c>
      <c r="B32" s="30" t="s">
        <v>191</v>
      </c>
      <c r="C32" s="123">
        <v>2619</v>
      </c>
      <c r="D32" s="124">
        <v>0</v>
      </c>
      <c r="E32" s="126">
        <f t="shared" si="0"/>
        <v>2619</v>
      </c>
      <c r="F32" s="126">
        <v>0</v>
      </c>
      <c r="G32" s="126">
        <f t="shared" si="1"/>
        <v>2619</v>
      </c>
      <c r="H32" s="126">
        <v>697</v>
      </c>
      <c r="I32" s="126">
        <v>4287</v>
      </c>
      <c r="J32" s="126">
        <v>0</v>
      </c>
      <c r="K32" s="126">
        <v>0</v>
      </c>
      <c r="L32" s="126">
        <f t="shared" si="2"/>
        <v>0</v>
      </c>
      <c r="M32" s="126">
        <f t="shared" si="3"/>
        <v>4287</v>
      </c>
      <c r="N32" s="55">
        <v>23</v>
      </c>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1:70" ht="20.100000000000001" customHeight="1" x14ac:dyDescent="0.15">
      <c r="A33" s="117">
        <v>24</v>
      </c>
      <c r="B33" s="30" t="s">
        <v>192</v>
      </c>
      <c r="C33" s="123">
        <v>2060</v>
      </c>
      <c r="D33" s="124">
        <v>0</v>
      </c>
      <c r="E33" s="126">
        <f t="shared" si="0"/>
        <v>2060</v>
      </c>
      <c r="F33" s="126">
        <v>0</v>
      </c>
      <c r="G33" s="126">
        <f t="shared" si="1"/>
        <v>2060</v>
      </c>
      <c r="H33" s="126">
        <v>484</v>
      </c>
      <c r="I33" s="126">
        <v>3346</v>
      </c>
      <c r="J33" s="126">
        <v>0</v>
      </c>
      <c r="K33" s="126">
        <v>0</v>
      </c>
      <c r="L33" s="126">
        <f t="shared" si="2"/>
        <v>0</v>
      </c>
      <c r="M33" s="126">
        <f t="shared" si="3"/>
        <v>3346</v>
      </c>
      <c r="N33" s="55">
        <v>24</v>
      </c>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1:70" ht="20.100000000000001" customHeight="1" x14ac:dyDescent="0.15">
      <c r="A34" s="21">
        <v>25</v>
      </c>
      <c r="B34" s="30" t="s">
        <v>12</v>
      </c>
      <c r="C34" s="151">
        <v>320</v>
      </c>
      <c r="D34" s="149">
        <v>0</v>
      </c>
      <c r="E34" s="125">
        <f t="shared" si="0"/>
        <v>320</v>
      </c>
      <c r="F34" s="125">
        <v>0</v>
      </c>
      <c r="G34" s="125">
        <f t="shared" si="1"/>
        <v>320</v>
      </c>
      <c r="H34" s="125">
        <v>80</v>
      </c>
      <c r="I34" s="125">
        <v>517</v>
      </c>
      <c r="J34" s="125">
        <v>0</v>
      </c>
      <c r="K34" s="125">
        <v>0</v>
      </c>
      <c r="L34" s="125">
        <f t="shared" si="2"/>
        <v>0</v>
      </c>
      <c r="M34" s="125">
        <f t="shared" si="3"/>
        <v>517</v>
      </c>
      <c r="N34" s="56">
        <v>25</v>
      </c>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row>
    <row r="35" spans="1:70" ht="20.100000000000001" customHeight="1" x14ac:dyDescent="0.15">
      <c r="A35" s="25" t="s">
        <v>217</v>
      </c>
      <c r="B35" s="34"/>
      <c r="C35" s="154">
        <f t="shared" ref="C35:M35" si="4">SUM(C10:C34)</f>
        <v>134474</v>
      </c>
      <c r="D35" s="154">
        <f t="shared" si="4"/>
        <v>0</v>
      </c>
      <c r="E35" s="131">
        <f t="shared" si="4"/>
        <v>134474</v>
      </c>
      <c r="F35" s="131">
        <f t="shared" si="4"/>
        <v>0</v>
      </c>
      <c r="G35" s="131">
        <f t="shared" si="4"/>
        <v>134474</v>
      </c>
      <c r="H35" s="131">
        <f t="shared" si="4"/>
        <v>31661</v>
      </c>
      <c r="I35" s="131">
        <f t="shared" si="4"/>
        <v>205509</v>
      </c>
      <c r="J35" s="131">
        <f t="shared" si="4"/>
        <v>0</v>
      </c>
      <c r="K35" s="131">
        <f t="shared" si="4"/>
        <v>0</v>
      </c>
      <c r="L35" s="131">
        <f t="shared" si="4"/>
        <v>0</v>
      </c>
      <c r="M35" s="131">
        <f t="shared" si="4"/>
        <v>205509</v>
      </c>
      <c r="N35" s="57"/>
    </row>
    <row r="36" spans="1:70" ht="20.100000000000001" customHeight="1" x14ac:dyDescent="0.15">
      <c r="B36" s="67"/>
    </row>
    <row r="37" spans="1:70" ht="20.100000000000001" customHeight="1" x14ac:dyDescent="0.15">
      <c r="B37" s="67"/>
      <c r="E37" s="87"/>
    </row>
    <row r="38" spans="1:70" ht="20.100000000000001" customHeight="1" x14ac:dyDescent="0.15">
      <c r="B38" s="67"/>
    </row>
    <row r="39" spans="1:70" ht="20.100000000000001" customHeight="1" x14ac:dyDescent="0.15">
      <c r="B39" s="67"/>
    </row>
    <row r="40" spans="1:70" ht="20.100000000000001" customHeight="1" x14ac:dyDescent="0.15">
      <c r="B40" s="67"/>
    </row>
    <row r="41" spans="1:70" ht="20.100000000000001" customHeight="1" x14ac:dyDescent="0.15">
      <c r="B41" s="67"/>
    </row>
    <row r="42" spans="1:70" ht="20.100000000000001" customHeight="1" x14ac:dyDescent="0.15">
      <c r="B42" s="67"/>
    </row>
    <row r="43" spans="1:70" ht="20.100000000000001" customHeight="1" x14ac:dyDescent="0.15">
      <c r="B43" s="67"/>
    </row>
    <row r="44" spans="1:70" ht="20.100000000000001" customHeight="1" x14ac:dyDescent="0.15">
      <c r="B44" s="67"/>
    </row>
    <row r="45" spans="1:70" ht="20.100000000000001" customHeight="1" x14ac:dyDescent="0.15">
      <c r="B45" s="67"/>
    </row>
    <row r="46" spans="1:70" ht="20.100000000000001" customHeight="1" x14ac:dyDescent="0.15">
      <c r="B46" s="67"/>
    </row>
    <row r="47" spans="1:70" ht="20.100000000000001" customHeight="1" x14ac:dyDescent="0.15">
      <c r="B47" s="67"/>
    </row>
    <row r="48" spans="1:70" ht="20.100000000000001" customHeight="1" x14ac:dyDescent="0.15">
      <c r="B48" s="67"/>
    </row>
    <row r="49" spans="2:2" ht="20.100000000000001" customHeight="1" x14ac:dyDescent="0.15">
      <c r="B49" s="67"/>
    </row>
    <row r="50" spans="2:2" ht="20.100000000000001" customHeight="1" x14ac:dyDescent="0.15">
      <c r="B50" s="67"/>
    </row>
    <row r="51" spans="2:2" ht="20.100000000000001" customHeight="1" x14ac:dyDescent="0.15">
      <c r="B51" s="67"/>
    </row>
    <row r="52" spans="2:2" ht="20.100000000000001" customHeight="1" x14ac:dyDescent="0.15">
      <c r="B52" s="67"/>
    </row>
    <row r="53" spans="2:2" ht="20.100000000000001" customHeight="1" x14ac:dyDescent="0.15">
      <c r="B53" s="67"/>
    </row>
    <row r="54" spans="2:2" ht="20.100000000000001" customHeight="1" x14ac:dyDescent="0.15">
      <c r="B54" s="67"/>
    </row>
    <row r="55" spans="2:2" ht="20.100000000000001" customHeight="1" x14ac:dyDescent="0.15">
      <c r="B55" s="67"/>
    </row>
    <row r="56" spans="2:2" ht="20.100000000000001" customHeight="1" x14ac:dyDescent="0.15">
      <c r="B56" s="67"/>
    </row>
    <row r="57" spans="2:2" ht="20.100000000000001" customHeight="1" x14ac:dyDescent="0.15">
      <c r="B57" s="67"/>
    </row>
    <row r="58" spans="2:2" ht="20.100000000000001" customHeight="1" x14ac:dyDescent="0.15">
      <c r="B58" s="67"/>
    </row>
    <row r="59" spans="2:2" ht="20.100000000000001" customHeight="1" x14ac:dyDescent="0.15">
      <c r="B59" s="67"/>
    </row>
    <row r="60" spans="2:2" ht="20.100000000000001" customHeight="1" x14ac:dyDescent="0.15">
      <c r="B60" s="67"/>
    </row>
    <row r="61" spans="2:2" ht="20.100000000000001" customHeight="1" x14ac:dyDescent="0.15">
      <c r="B61" s="67"/>
    </row>
    <row r="62" spans="2:2" ht="20.100000000000001" customHeight="1" x14ac:dyDescent="0.15">
      <c r="B62" s="67"/>
    </row>
    <row r="63" spans="2:2" ht="20.100000000000001" customHeight="1" x14ac:dyDescent="0.15">
      <c r="B63" s="67"/>
    </row>
    <row r="64" spans="2:2" ht="20.100000000000001" customHeight="1" x14ac:dyDescent="0.15">
      <c r="B64" s="67"/>
    </row>
    <row r="65" spans="2:2" ht="20.100000000000001" customHeight="1" x14ac:dyDescent="0.15">
      <c r="B65" s="67"/>
    </row>
    <row r="66" spans="2:2" ht="20.100000000000001" customHeight="1" x14ac:dyDescent="0.15">
      <c r="B66" s="67"/>
    </row>
    <row r="67" spans="2:2" ht="20.100000000000001" customHeight="1" x14ac:dyDescent="0.15">
      <c r="B67" s="67"/>
    </row>
    <row r="68" spans="2:2" ht="20.100000000000001" customHeight="1" x14ac:dyDescent="0.15">
      <c r="B68" s="67"/>
    </row>
    <row r="69" spans="2:2" ht="20.100000000000001" customHeight="1" x14ac:dyDescent="0.15">
      <c r="B69" s="67"/>
    </row>
    <row r="70" spans="2:2" ht="20.100000000000001" customHeight="1" x14ac:dyDescent="0.15">
      <c r="B70" s="67"/>
    </row>
    <row r="71" spans="2:2" ht="20.100000000000001" customHeight="1" x14ac:dyDescent="0.15">
      <c r="B71" s="67"/>
    </row>
    <row r="72" spans="2:2" ht="20.100000000000001" customHeight="1" x14ac:dyDescent="0.15">
      <c r="B72" s="67"/>
    </row>
    <row r="73" spans="2:2" ht="20.100000000000001" customHeight="1" x14ac:dyDescent="0.15">
      <c r="B73" s="67"/>
    </row>
    <row r="74" spans="2:2" ht="20.100000000000001" customHeight="1" x14ac:dyDescent="0.15">
      <c r="B74" s="67"/>
    </row>
    <row r="75" spans="2:2" ht="20.100000000000001" customHeight="1" x14ac:dyDescent="0.15">
      <c r="B75" s="67"/>
    </row>
    <row r="76" spans="2:2" ht="20.100000000000001" customHeight="1" x14ac:dyDescent="0.15">
      <c r="B76" s="67"/>
    </row>
    <row r="77" spans="2:2" ht="20.100000000000001" customHeight="1" x14ac:dyDescent="0.15">
      <c r="B77" s="67"/>
    </row>
    <row r="78" spans="2:2" ht="20.100000000000001" customHeight="1" x14ac:dyDescent="0.15">
      <c r="B78" s="67"/>
    </row>
    <row r="79" spans="2:2" ht="20.100000000000001" customHeight="1" x14ac:dyDescent="0.15">
      <c r="B79" s="67"/>
    </row>
    <row r="80" spans="2:2" ht="20.100000000000001" customHeight="1" x14ac:dyDescent="0.15">
      <c r="B80" s="67"/>
    </row>
    <row r="81" spans="2:2" ht="20.100000000000001" customHeight="1" x14ac:dyDescent="0.15">
      <c r="B81" s="67"/>
    </row>
    <row r="82" spans="2:2" ht="20.100000000000001" customHeight="1" x14ac:dyDescent="0.15">
      <c r="B82" s="67"/>
    </row>
    <row r="83" spans="2:2" ht="20.100000000000001" customHeight="1" x14ac:dyDescent="0.15">
      <c r="B83" s="67"/>
    </row>
    <row r="84" spans="2:2" ht="20.100000000000001" customHeight="1" x14ac:dyDescent="0.15">
      <c r="B84" s="67"/>
    </row>
    <row r="85" spans="2:2" ht="20.100000000000001" customHeight="1" x14ac:dyDescent="0.15">
      <c r="B85" s="67"/>
    </row>
    <row r="86" spans="2:2" ht="20.100000000000001" customHeight="1" x14ac:dyDescent="0.15">
      <c r="B86" s="67"/>
    </row>
    <row r="87" spans="2:2" ht="20.100000000000001" customHeight="1" x14ac:dyDescent="0.15">
      <c r="B87" s="67"/>
    </row>
    <row r="88" spans="2:2" ht="20.100000000000001" customHeight="1" x14ac:dyDescent="0.15">
      <c r="B88" s="67"/>
    </row>
    <row r="89" spans="2:2" ht="20.100000000000001" customHeight="1" x14ac:dyDescent="0.15">
      <c r="B89" s="67"/>
    </row>
    <row r="90" spans="2:2" ht="20.100000000000001" customHeight="1" x14ac:dyDescent="0.15">
      <c r="B90" s="67"/>
    </row>
    <row r="91" spans="2:2" ht="20.100000000000001" customHeight="1" x14ac:dyDescent="0.15">
      <c r="B91" s="67"/>
    </row>
    <row r="92" spans="2:2" ht="20.100000000000001" customHeight="1" x14ac:dyDescent="0.15">
      <c r="B92" s="67"/>
    </row>
    <row r="93" spans="2:2" ht="20.100000000000001" customHeight="1" x14ac:dyDescent="0.15">
      <c r="B93" s="67"/>
    </row>
    <row r="94" spans="2:2" ht="20.100000000000001" customHeight="1" x14ac:dyDescent="0.15">
      <c r="B94" s="67"/>
    </row>
    <row r="95" spans="2:2" ht="20.100000000000001" customHeight="1" x14ac:dyDescent="0.15">
      <c r="B95" s="67"/>
    </row>
    <row r="96" spans="2:2" ht="20.100000000000001" customHeight="1" x14ac:dyDescent="0.15">
      <c r="B96" s="67"/>
    </row>
    <row r="97" spans="2:2" ht="20.100000000000001" customHeight="1" x14ac:dyDescent="0.15">
      <c r="B97" s="67"/>
    </row>
    <row r="98" spans="2:2" ht="20.100000000000001" customHeight="1" x14ac:dyDescent="0.15">
      <c r="B98" s="67"/>
    </row>
    <row r="99" spans="2:2" ht="20.100000000000001" customHeight="1" x14ac:dyDescent="0.15">
      <c r="B99" s="67"/>
    </row>
    <row r="100" spans="2:2" ht="20.100000000000001" customHeight="1" x14ac:dyDescent="0.15">
      <c r="B100" s="67"/>
    </row>
    <row r="101" spans="2:2" ht="20.100000000000001" customHeight="1" x14ac:dyDescent="0.15">
      <c r="B101" s="67"/>
    </row>
    <row r="102" spans="2:2" ht="20.100000000000001" customHeight="1" x14ac:dyDescent="0.15">
      <c r="B102" s="67"/>
    </row>
    <row r="103" spans="2:2" ht="20.100000000000001" customHeight="1" x14ac:dyDescent="0.15">
      <c r="B103" s="67"/>
    </row>
    <row r="104" spans="2:2" ht="20.100000000000001" customHeight="1" x14ac:dyDescent="0.15">
      <c r="B104" s="67"/>
    </row>
    <row r="105" spans="2:2" ht="20.100000000000001" customHeight="1" x14ac:dyDescent="0.15">
      <c r="B105" s="67"/>
    </row>
    <row r="106" spans="2:2" ht="20.100000000000001" customHeight="1" x14ac:dyDescent="0.15">
      <c r="B106" s="67"/>
    </row>
    <row r="107" spans="2:2" ht="20.100000000000001" customHeight="1" x14ac:dyDescent="0.15">
      <c r="B107" s="67"/>
    </row>
    <row r="108" spans="2:2" ht="20.100000000000001" customHeight="1" x14ac:dyDescent="0.15">
      <c r="B108" s="67"/>
    </row>
    <row r="109" spans="2:2" ht="20.100000000000001" customHeight="1" x14ac:dyDescent="0.15">
      <c r="B109" s="67"/>
    </row>
    <row r="110" spans="2:2" ht="20.100000000000001" customHeight="1" x14ac:dyDescent="0.15">
      <c r="B110" s="67"/>
    </row>
    <row r="111" spans="2:2" ht="20.100000000000001" customHeight="1" x14ac:dyDescent="0.15">
      <c r="B111" s="67"/>
    </row>
    <row r="112" spans="2:2" ht="20.100000000000001" customHeight="1" x14ac:dyDescent="0.15">
      <c r="B112" s="67"/>
    </row>
    <row r="113" spans="2:2" ht="20.100000000000001" customHeight="1" x14ac:dyDescent="0.15">
      <c r="B113" s="67"/>
    </row>
    <row r="114" spans="2:2" ht="20.100000000000001" customHeight="1" x14ac:dyDescent="0.15">
      <c r="B114" s="67"/>
    </row>
    <row r="115" spans="2:2" ht="20.100000000000001" customHeight="1" x14ac:dyDescent="0.15">
      <c r="B115" s="67"/>
    </row>
    <row r="116" spans="2:2" ht="20.100000000000001" customHeight="1" x14ac:dyDescent="0.15">
      <c r="B116" s="67"/>
    </row>
    <row r="117" spans="2:2" ht="20.100000000000001" customHeight="1" x14ac:dyDescent="0.15">
      <c r="B117" s="67"/>
    </row>
    <row r="118" spans="2:2" ht="20.100000000000001" customHeight="1" x14ac:dyDescent="0.15">
      <c r="B118" s="67"/>
    </row>
    <row r="119" spans="2:2" ht="20.100000000000001" customHeight="1" x14ac:dyDescent="0.15">
      <c r="B119" s="67"/>
    </row>
    <row r="120" spans="2:2" ht="20.100000000000001" customHeight="1" x14ac:dyDescent="0.15">
      <c r="B120" s="67"/>
    </row>
    <row r="121" spans="2:2" ht="20.100000000000001" customHeight="1" x14ac:dyDescent="0.15">
      <c r="B121" s="67"/>
    </row>
    <row r="122" spans="2:2" ht="20.100000000000001" customHeight="1" x14ac:dyDescent="0.15">
      <c r="B122" s="67"/>
    </row>
    <row r="123" spans="2:2" ht="20.100000000000001" customHeight="1" x14ac:dyDescent="0.15">
      <c r="B123" s="67"/>
    </row>
    <row r="124" spans="2:2" ht="20.100000000000001" customHeight="1" x14ac:dyDescent="0.15">
      <c r="B124" s="67"/>
    </row>
    <row r="125" spans="2:2" ht="20.100000000000001" customHeight="1" x14ac:dyDescent="0.15">
      <c r="B125" s="67"/>
    </row>
    <row r="126" spans="2:2" ht="20.100000000000001" customHeight="1" x14ac:dyDescent="0.15">
      <c r="B126" s="67"/>
    </row>
    <row r="127" spans="2:2" ht="20.100000000000001" customHeight="1" x14ac:dyDescent="0.15">
      <c r="B127" s="67"/>
    </row>
    <row r="128" spans="2:2" ht="20.100000000000001" customHeight="1" x14ac:dyDescent="0.15">
      <c r="B128" s="67"/>
    </row>
    <row r="129" spans="2:2" ht="20.100000000000001" customHeight="1" x14ac:dyDescent="0.15">
      <c r="B129" s="67"/>
    </row>
    <row r="130" spans="2:2" ht="20.100000000000001" customHeight="1" x14ac:dyDescent="0.15">
      <c r="B130" s="67"/>
    </row>
    <row r="131" spans="2:2" ht="20.100000000000001" customHeight="1" x14ac:dyDescent="0.15">
      <c r="B131" s="67"/>
    </row>
    <row r="132" spans="2:2" ht="20.100000000000001" customHeight="1" x14ac:dyDescent="0.15">
      <c r="B132" s="67"/>
    </row>
    <row r="133" spans="2:2" ht="20.100000000000001" customHeight="1" x14ac:dyDescent="0.15">
      <c r="B133" s="67"/>
    </row>
    <row r="134" spans="2:2" ht="20.100000000000001" customHeight="1" x14ac:dyDescent="0.15">
      <c r="B134" s="67"/>
    </row>
    <row r="135" spans="2:2" ht="20.100000000000001" customHeight="1" x14ac:dyDescent="0.15">
      <c r="B135" s="67"/>
    </row>
    <row r="136" spans="2:2" ht="20.100000000000001" customHeight="1" x14ac:dyDescent="0.15">
      <c r="B136" s="67"/>
    </row>
    <row r="137" spans="2:2" ht="20.100000000000001" customHeight="1" x14ac:dyDescent="0.15">
      <c r="B137" s="67"/>
    </row>
    <row r="138" spans="2:2" ht="20.100000000000001" customHeight="1" x14ac:dyDescent="0.15">
      <c r="B138" s="67"/>
    </row>
    <row r="139" spans="2:2" ht="20.100000000000001" customHeight="1" x14ac:dyDescent="0.15">
      <c r="B139" s="67"/>
    </row>
    <row r="140" spans="2:2" ht="20.100000000000001" customHeight="1" x14ac:dyDescent="0.15">
      <c r="B140" s="67"/>
    </row>
    <row r="141" spans="2:2" ht="20.100000000000001" customHeight="1" x14ac:dyDescent="0.15">
      <c r="B141" s="67"/>
    </row>
    <row r="142" spans="2:2" ht="20.100000000000001" customHeight="1" x14ac:dyDescent="0.15">
      <c r="B142" s="67"/>
    </row>
    <row r="143" spans="2:2" ht="20.100000000000001" customHeight="1" x14ac:dyDescent="0.15">
      <c r="B143" s="67"/>
    </row>
    <row r="144" spans="2:2" ht="20.100000000000001" customHeight="1" x14ac:dyDescent="0.15">
      <c r="B144" s="67"/>
    </row>
    <row r="145" spans="2:2" ht="20.100000000000001" customHeight="1" x14ac:dyDescent="0.15">
      <c r="B145" s="67"/>
    </row>
    <row r="146" spans="2:2" ht="20.100000000000001" customHeight="1" x14ac:dyDescent="0.15">
      <c r="B146" s="67"/>
    </row>
    <row r="147" spans="2:2" ht="20.100000000000001" customHeight="1" x14ac:dyDescent="0.15">
      <c r="B147" s="67"/>
    </row>
    <row r="148" spans="2:2" ht="20.100000000000001" customHeight="1" x14ac:dyDescent="0.15">
      <c r="B148" s="67"/>
    </row>
    <row r="149" spans="2:2" ht="20.100000000000001" customHeight="1" x14ac:dyDescent="0.15">
      <c r="B149" s="67"/>
    </row>
    <row r="150" spans="2:2" ht="20.100000000000001" customHeight="1" x14ac:dyDescent="0.15">
      <c r="B150" s="67"/>
    </row>
    <row r="151" spans="2:2" ht="20.100000000000001" customHeight="1" x14ac:dyDescent="0.15">
      <c r="B151" s="67"/>
    </row>
    <row r="152" spans="2:2" ht="20.100000000000001" customHeight="1" x14ac:dyDescent="0.15">
      <c r="B152" s="67"/>
    </row>
    <row r="153" spans="2:2" ht="20.100000000000001" customHeight="1" x14ac:dyDescent="0.15">
      <c r="B153" s="67"/>
    </row>
    <row r="154" spans="2:2" ht="20.100000000000001" customHeight="1" x14ac:dyDescent="0.15">
      <c r="B154" s="67"/>
    </row>
    <row r="155" spans="2:2" ht="20.100000000000001" customHeight="1" x14ac:dyDescent="0.15">
      <c r="B155" s="67"/>
    </row>
    <row r="156" spans="2:2" ht="20.100000000000001" customHeight="1" x14ac:dyDescent="0.15">
      <c r="B156" s="67"/>
    </row>
    <row r="157" spans="2:2" ht="20.100000000000001" customHeight="1" x14ac:dyDescent="0.15">
      <c r="B157" s="67"/>
    </row>
    <row r="158" spans="2:2" ht="20.100000000000001" customHeight="1" x14ac:dyDescent="0.15">
      <c r="B158" s="67"/>
    </row>
    <row r="159" spans="2:2" ht="20.100000000000001" customHeight="1" x14ac:dyDescent="0.15">
      <c r="B159" s="67"/>
    </row>
    <row r="160" spans="2:2" ht="20.100000000000001" customHeight="1" x14ac:dyDescent="0.15">
      <c r="B160" s="67"/>
    </row>
    <row r="161" spans="2:2" ht="20.100000000000001" customHeight="1" x14ac:dyDescent="0.15">
      <c r="B161" s="67"/>
    </row>
    <row r="162" spans="2:2" ht="20.100000000000001" customHeight="1" x14ac:dyDescent="0.15">
      <c r="B162" s="67"/>
    </row>
    <row r="163" spans="2:2" ht="20.100000000000001" customHeight="1" x14ac:dyDescent="0.15">
      <c r="B163" s="67"/>
    </row>
    <row r="164" spans="2:2" ht="20.100000000000001" customHeight="1" x14ac:dyDescent="0.15">
      <c r="B164" s="67"/>
    </row>
    <row r="165" spans="2:2" ht="20.100000000000001" customHeight="1" x14ac:dyDescent="0.15">
      <c r="B165" s="67"/>
    </row>
    <row r="166" spans="2:2" ht="20.100000000000001" customHeight="1" x14ac:dyDescent="0.15">
      <c r="B166" s="67"/>
    </row>
    <row r="167" spans="2:2" ht="20.100000000000001" customHeight="1" x14ac:dyDescent="0.15">
      <c r="B167" s="67"/>
    </row>
    <row r="168" spans="2:2" ht="20.100000000000001" customHeight="1" x14ac:dyDescent="0.15">
      <c r="B168" s="67"/>
    </row>
    <row r="169" spans="2:2" ht="20.100000000000001" customHeight="1" x14ac:dyDescent="0.15">
      <c r="B169" s="67"/>
    </row>
    <row r="170" spans="2:2" ht="20.100000000000001" customHeight="1" x14ac:dyDescent="0.15">
      <c r="B170" s="67"/>
    </row>
    <row r="171" spans="2:2" ht="20.100000000000001" customHeight="1" x14ac:dyDescent="0.15">
      <c r="B171" s="67"/>
    </row>
    <row r="172" spans="2:2" ht="20.100000000000001" customHeight="1" x14ac:dyDescent="0.15">
      <c r="B172" s="67"/>
    </row>
    <row r="173" spans="2:2" ht="20.100000000000001" customHeight="1" x14ac:dyDescent="0.15">
      <c r="B173" s="67"/>
    </row>
    <row r="174" spans="2:2" ht="20.100000000000001" customHeight="1" x14ac:dyDescent="0.15">
      <c r="B174" s="67"/>
    </row>
    <row r="175" spans="2:2" ht="20.100000000000001" customHeight="1" x14ac:dyDescent="0.15">
      <c r="B175" s="67"/>
    </row>
    <row r="176" spans="2:2" ht="20.100000000000001" customHeight="1" x14ac:dyDescent="0.15">
      <c r="B176" s="67"/>
    </row>
    <row r="177" spans="2:2" ht="20.100000000000001" customHeight="1" x14ac:dyDescent="0.15">
      <c r="B177" s="67"/>
    </row>
    <row r="178" spans="2:2" ht="20.100000000000001" customHeight="1" x14ac:dyDescent="0.15">
      <c r="B178" s="67"/>
    </row>
    <row r="179" spans="2:2" ht="20.100000000000001" customHeight="1" x14ac:dyDescent="0.15">
      <c r="B179" s="67"/>
    </row>
    <row r="180" spans="2:2" ht="20.100000000000001" customHeight="1" x14ac:dyDescent="0.15">
      <c r="B180" s="67"/>
    </row>
    <row r="181" spans="2:2" ht="20.100000000000001" customHeight="1" x14ac:dyDescent="0.15">
      <c r="B181" s="67"/>
    </row>
    <row r="182" spans="2:2" ht="20.100000000000001" customHeight="1" x14ac:dyDescent="0.15">
      <c r="B182" s="67"/>
    </row>
    <row r="183" spans="2:2" ht="20.100000000000001" customHeight="1" x14ac:dyDescent="0.15">
      <c r="B183" s="67"/>
    </row>
    <row r="184" spans="2:2" ht="20.100000000000001" customHeight="1" x14ac:dyDescent="0.15">
      <c r="B184" s="67"/>
    </row>
    <row r="185" spans="2:2" ht="20.100000000000001" customHeight="1" x14ac:dyDescent="0.15">
      <c r="B185" s="67"/>
    </row>
    <row r="186" spans="2:2" ht="20.100000000000001" customHeight="1" x14ac:dyDescent="0.15">
      <c r="B186" s="67"/>
    </row>
    <row r="187" spans="2:2" ht="20.100000000000001" customHeight="1" x14ac:dyDescent="0.15">
      <c r="B187" s="67"/>
    </row>
    <row r="188" spans="2:2" ht="20.100000000000001" customHeight="1" x14ac:dyDescent="0.15">
      <c r="B188" s="67"/>
    </row>
    <row r="189" spans="2:2" ht="20.100000000000001" customHeight="1" x14ac:dyDescent="0.15">
      <c r="B189" s="67"/>
    </row>
    <row r="190" spans="2:2" ht="20.100000000000001" customHeight="1" x14ac:dyDescent="0.15">
      <c r="B190" s="67"/>
    </row>
    <row r="191" spans="2:2" ht="20.100000000000001" customHeight="1" x14ac:dyDescent="0.15">
      <c r="B191" s="67"/>
    </row>
    <row r="192" spans="2:2" ht="20.100000000000001" customHeight="1" x14ac:dyDescent="0.15">
      <c r="B192" s="67"/>
    </row>
    <row r="193" spans="2:2" ht="20.100000000000001" customHeight="1" x14ac:dyDescent="0.15">
      <c r="B193" s="67"/>
    </row>
    <row r="194" spans="2:2" ht="20.100000000000001" customHeight="1" x14ac:dyDescent="0.15">
      <c r="B194" s="67"/>
    </row>
    <row r="195" spans="2:2" ht="20.100000000000001" customHeight="1" x14ac:dyDescent="0.15">
      <c r="B195" s="67"/>
    </row>
    <row r="196" spans="2:2" ht="20.100000000000001" customHeight="1" x14ac:dyDescent="0.15">
      <c r="B196" s="67"/>
    </row>
    <row r="197" spans="2:2" ht="20.100000000000001" customHeight="1" x14ac:dyDescent="0.15">
      <c r="B197" s="67"/>
    </row>
    <row r="198" spans="2:2" ht="20.100000000000001" customHeight="1" x14ac:dyDescent="0.15">
      <c r="B198" s="67"/>
    </row>
    <row r="199" spans="2:2" ht="20.100000000000001" customHeight="1" x14ac:dyDescent="0.15">
      <c r="B199" s="67"/>
    </row>
    <row r="200" spans="2:2" ht="20.100000000000001" customHeight="1" x14ac:dyDescent="0.15">
      <c r="B200" s="67"/>
    </row>
    <row r="201" spans="2:2" ht="20.100000000000001" customHeight="1" x14ac:dyDescent="0.15">
      <c r="B201" s="67"/>
    </row>
    <row r="202" spans="2:2" ht="20.100000000000001" customHeight="1" x14ac:dyDescent="0.15">
      <c r="B202" s="67"/>
    </row>
    <row r="203" spans="2:2" ht="20.100000000000001" customHeight="1" x14ac:dyDescent="0.15">
      <c r="B203" s="67"/>
    </row>
    <row r="204" spans="2:2" ht="20.100000000000001" customHeight="1" x14ac:dyDescent="0.15">
      <c r="B204" s="67"/>
    </row>
    <row r="205" spans="2:2" ht="20.100000000000001" customHeight="1" x14ac:dyDescent="0.15">
      <c r="B205" s="67"/>
    </row>
    <row r="206" spans="2:2" ht="20.100000000000001" customHeight="1" x14ac:dyDescent="0.15">
      <c r="B206" s="67"/>
    </row>
    <row r="207" spans="2:2" ht="20.100000000000001" customHeight="1" x14ac:dyDescent="0.15">
      <c r="B207" s="67"/>
    </row>
    <row r="208" spans="2:2" ht="20.100000000000001" customHeight="1" x14ac:dyDescent="0.15">
      <c r="B208" s="67"/>
    </row>
    <row r="209" spans="2:2" ht="20.100000000000001" customHeight="1" x14ac:dyDescent="0.15">
      <c r="B209" s="67"/>
    </row>
    <row r="210" spans="2:2" ht="20.100000000000001" customHeight="1" x14ac:dyDescent="0.15">
      <c r="B210" s="67"/>
    </row>
    <row r="211" spans="2:2" ht="20.100000000000001" customHeight="1" x14ac:dyDescent="0.15">
      <c r="B211" s="67"/>
    </row>
    <row r="212" spans="2:2" ht="20.100000000000001" customHeight="1" x14ac:dyDescent="0.15">
      <c r="B212" s="67"/>
    </row>
    <row r="213" spans="2:2" ht="20.100000000000001" customHeight="1" x14ac:dyDescent="0.15">
      <c r="B213" s="67"/>
    </row>
    <row r="214" spans="2:2" ht="20.100000000000001" customHeight="1" x14ac:dyDescent="0.15">
      <c r="B214" s="67"/>
    </row>
    <row r="215" spans="2:2" ht="20.100000000000001" customHeight="1" x14ac:dyDescent="0.15">
      <c r="B215" s="67"/>
    </row>
    <row r="216" spans="2:2" ht="20.100000000000001" customHeight="1" x14ac:dyDescent="0.15">
      <c r="B216" s="67"/>
    </row>
    <row r="217" spans="2:2" ht="20.100000000000001" customHeight="1" x14ac:dyDescent="0.15">
      <c r="B217" s="67"/>
    </row>
    <row r="218" spans="2:2" ht="20.100000000000001" customHeight="1" x14ac:dyDescent="0.15">
      <c r="B218" s="67"/>
    </row>
    <row r="219" spans="2:2" ht="20.100000000000001" customHeight="1" x14ac:dyDescent="0.15">
      <c r="B219" s="67"/>
    </row>
    <row r="220" spans="2:2" ht="20.100000000000001" customHeight="1" x14ac:dyDescent="0.15">
      <c r="B220" s="67"/>
    </row>
    <row r="221" spans="2:2" ht="20.100000000000001" customHeight="1" x14ac:dyDescent="0.15">
      <c r="B221" s="67"/>
    </row>
    <row r="222" spans="2:2" ht="20.100000000000001" customHeight="1" x14ac:dyDescent="0.15">
      <c r="B222" s="67"/>
    </row>
    <row r="223" spans="2:2" ht="20.100000000000001" customHeight="1" x14ac:dyDescent="0.15">
      <c r="B223" s="67"/>
    </row>
    <row r="224" spans="2:2" ht="20.100000000000001" customHeight="1" x14ac:dyDescent="0.15">
      <c r="B224" s="67"/>
    </row>
    <row r="225" spans="2:2" ht="20.100000000000001" customHeight="1" x14ac:dyDescent="0.15">
      <c r="B225" s="67"/>
    </row>
    <row r="226" spans="2:2" ht="20.100000000000001" customHeight="1" x14ac:dyDescent="0.15">
      <c r="B226" s="67"/>
    </row>
    <row r="227" spans="2:2" ht="20.100000000000001" customHeight="1" x14ac:dyDescent="0.15">
      <c r="B227" s="67"/>
    </row>
    <row r="228" spans="2:2" ht="20.100000000000001" customHeight="1" x14ac:dyDescent="0.15">
      <c r="B228" s="67"/>
    </row>
    <row r="229" spans="2:2" ht="20.100000000000001" customHeight="1" x14ac:dyDescent="0.15">
      <c r="B229" s="67"/>
    </row>
    <row r="230" spans="2:2" ht="20.100000000000001" customHeight="1" x14ac:dyDescent="0.15">
      <c r="B230" s="67"/>
    </row>
    <row r="231" spans="2:2" ht="20.100000000000001" customHeight="1" x14ac:dyDescent="0.15">
      <c r="B231" s="67"/>
    </row>
    <row r="232" spans="2:2" ht="20.100000000000001" customHeight="1" x14ac:dyDescent="0.15">
      <c r="B232" s="67"/>
    </row>
    <row r="233" spans="2:2" ht="20.100000000000001" customHeight="1" x14ac:dyDescent="0.15">
      <c r="B233" s="67"/>
    </row>
    <row r="234" spans="2:2" ht="20.100000000000001" customHeight="1" x14ac:dyDescent="0.15">
      <c r="B234" s="67"/>
    </row>
    <row r="235" spans="2:2" ht="20.100000000000001" customHeight="1" x14ac:dyDescent="0.15">
      <c r="B235" s="67"/>
    </row>
    <row r="236" spans="2:2" ht="20.100000000000001" customHeight="1" x14ac:dyDescent="0.15">
      <c r="B236" s="67"/>
    </row>
    <row r="237" spans="2:2" ht="20.100000000000001" customHeight="1" x14ac:dyDescent="0.15">
      <c r="B237" s="67"/>
    </row>
    <row r="238" spans="2:2" ht="20.100000000000001" customHeight="1" x14ac:dyDescent="0.15">
      <c r="B238" s="67"/>
    </row>
    <row r="239" spans="2:2" ht="20.100000000000001" customHeight="1" x14ac:dyDescent="0.15">
      <c r="B239" s="67"/>
    </row>
    <row r="240" spans="2:2" ht="20.100000000000001" customHeight="1" x14ac:dyDescent="0.15">
      <c r="B240" s="67"/>
    </row>
    <row r="241" spans="2:2" ht="20.100000000000001" customHeight="1" x14ac:dyDescent="0.15">
      <c r="B241" s="67"/>
    </row>
    <row r="242" spans="2:2" ht="20.100000000000001" customHeight="1" x14ac:dyDescent="0.15">
      <c r="B242" s="67"/>
    </row>
    <row r="243" spans="2:2" ht="20.100000000000001" customHeight="1" x14ac:dyDescent="0.15">
      <c r="B243" s="67"/>
    </row>
    <row r="244" spans="2:2" ht="20.100000000000001" customHeight="1" x14ac:dyDescent="0.15">
      <c r="B244" s="67"/>
    </row>
    <row r="245" spans="2:2" ht="20.100000000000001" customHeight="1" x14ac:dyDescent="0.15">
      <c r="B245" s="67"/>
    </row>
    <row r="246" spans="2:2" ht="20.100000000000001" customHeight="1" x14ac:dyDescent="0.15">
      <c r="B246" s="67"/>
    </row>
    <row r="247" spans="2:2" ht="20.100000000000001" customHeight="1" x14ac:dyDescent="0.15">
      <c r="B247" s="67"/>
    </row>
    <row r="248" spans="2:2" ht="20.100000000000001" customHeight="1" x14ac:dyDescent="0.15">
      <c r="B248" s="67"/>
    </row>
    <row r="249" spans="2:2" ht="20.100000000000001" customHeight="1" x14ac:dyDescent="0.15">
      <c r="B249" s="67"/>
    </row>
    <row r="250" spans="2:2" ht="20.100000000000001" customHeight="1" x14ac:dyDescent="0.15">
      <c r="B250" s="67"/>
    </row>
    <row r="251" spans="2:2" ht="20.100000000000001" customHeight="1" x14ac:dyDescent="0.15">
      <c r="B251" s="67"/>
    </row>
    <row r="252" spans="2:2" ht="20.100000000000001" customHeight="1" x14ac:dyDescent="0.15">
      <c r="B252" s="67"/>
    </row>
    <row r="253" spans="2:2" ht="20.100000000000001" customHeight="1" x14ac:dyDescent="0.15">
      <c r="B253" s="67"/>
    </row>
    <row r="254" spans="2:2" ht="20.100000000000001" customHeight="1" x14ac:dyDescent="0.15">
      <c r="B254" s="67"/>
    </row>
    <row r="255" spans="2:2" ht="20.100000000000001" customHeight="1" x14ac:dyDescent="0.15">
      <c r="B255" s="67"/>
    </row>
    <row r="256" spans="2:2" ht="20.100000000000001" customHeight="1" x14ac:dyDescent="0.15">
      <c r="B256" s="67"/>
    </row>
    <row r="257" spans="2:2" ht="20.100000000000001" customHeight="1" x14ac:dyDescent="0.15">
      <c r="B257" s="67"/>
    </row>
    <row r="258" spans="2:2" ht="20.100000000000001" customHeight="1" x14ac:dyDescent="0.15">
      <c r="B258" s="67"/>
    </row>
    <row r="259" spans="2:2" ht="20.100000000000001" customHeight="1" x14ac:dyDescent="0.15">
      <c r="B259" s="67"/>
    </row>
    <row r="260" spans="2:2" ht="20.100000000000001" customHeight="1" x14ac:dyDescent="0.15">
      <c r="B260" s="67"/>
    </row>
    <row r="261" spans="2:2" ht="20.100000000000001" customHeight="1" x14ac:dyDescent="0.15">
      <c r="B261" s="67"/>
    </row>
    <row r="262" spans="2:2" ht="20.100000000000001" customHeight="1" x14ac:dyDescent="0.15">
      <c r="B262" s="67"/>
    </row>
    <row r="263" spans="2:2" ht="20.100000000000001" customHeight="1" x14ac:dyDescent="0.15">
      <c r="B263" s="67"/>
    </row>
    <row r="264" spans="2:2" ht="20.100000000000001" customHeight="1" x14ac:dyDescent="0.15">
      <c r="B264" s="67"/>
    </row>
    <row r="265" spans="2:2" ht="20.100000000000001" customHeight="1" x14ac:dyDescent="0.15">
      <c r="B265" s="67"/>
    </row>
    <row r="266" spans="2:2" ht="20.100000000000001" customHeight="1" x14ac:dyDescent="0.15">
      <c r="B266" s="67"/>
    </row>
    <row r="267" spans="2:2" ht="20.100000000000001" customHeight="1" x14ac:dyDescent="0.15">
      <c r="B267" s="67"/>
    </row>
    <row r="268" spans="2:2" ht="20.100000000000001" customHeight="1" x14ac:dyDescent="0.15">
      <c r="B268" s="67"/>
    </row>
    <row r="269" spans="2:2" ht="20.100000000000001" customHeight="1" x14ac:dyDescent="0.15">
      <c r="B269" s="67"/>
    </row>
    <row r="270" spans="2:2" ht="20.100000000000001" customHeight="1" x14ac:dyDescent="0.15">
      <c r="B270" s="67"/>
    </row>
    <row r="271" spans="2:2" ht="20.100000000000001" customHeight="1" x14ac:dyDescent="0.15">
      <c r="B271" s="67"/>
    </row>
    <row r="272" spans="2:2" ht="20.100000000000001" customHeight="1" x14ac:dyDescent="0.15">
      <c r="B272" s="67"/>
    </row>
    <row r="273" spans="2:2" ht="20.100000000000001" customHeight="1" x14ac:dyDescent="0.15">
      <c r="B273" s="67"/>
    </row>
    <row r="274" spans="2:2" ht="20.100000000000001" customHeight="1" x14ac:dyDescent="0.15">
      <c r="B274" s="67"/>
    </row>
    <row r="275" spans="2:2" ht="20.100000000000001" customHeight="1" x14ac:dyDescent="0.15">
      <c r="B275" s="67"/>
    </row>
    <row r="276" spans="2:2" ht="20.100000000000001" customHeight="1" x14ac:dyDescent="0.15">
      <c r="B276" s="67"/>
    </row>
    <row r="277" spans="2:2" ht="20.100000000000001" customHeight="1" x14ac:dyDescent="0.15">
      <c r="B277" s="67"/>
    </row>
    <row r="278" spans="2:2" ht="20.100000000000001" customHeight="1" x14ac:dyDescent="0.15">
      <c r="B278" s="67"/>
    </row>
    <row r="279" spans="2:2" ht="20.100000000000001" customHeight="1" x14ac:dyDescent="0.15">
      <c r="B279" s="67"/>
    </row>
    <row r="280" spans="2:2" ht="20.100000000000001" customHeight="1" x14ac:dyDescent="0.15">
      <c r="B280" s="67"/>
    </row>
    <row r="281" spans="2:2" ht="20.100000000000001" customHeight="1" x14ac:dyDescent="0.15">
      <c r="B281" s="67"/>
    </row>
    <row r="282" spans="2:2" ht="20.100000000000001" customHeight="1" x14ac:dyDescent="0.15">
      <c r="B282" s="67"/>
    </row>
    <row r="283" spans="2:2" ht="20.100000000000001" customHeight="1" x14ac:dyDescent="0.15">
      <c r="B283" s="67"/>
    </row>
    <row r="284" spans="2:2" ht="20.100000000000001" customHeight="1" x14ac:dyDescent="0.15">
      <c r="B284" s="67"/>
    </row>
    <row r="285" spans="2:2" ht="20.100000000000001" customHeight="1" x14ac:dyDescent="0.15">
      <c r="B285" s="67"/>
    </row>
    <row r="286" spans="2:2" ht="20.100000000000001" customHeight="1" x14ac:dyDescent="0.15">
      <c r="B286" s="67"/>
    </row>
    <row r="287" spans="2:2" ht="20.100000000000001" customHeight="1" x14ac:dyDescent="0.15">
      <c r="B287" s="67"/>
    </row>
    <row r="288" spans="2:2" ht="20.100000000000001" customHeight="1" x14ac:dyDescent="0.15">
      <c r="B288" s="67"/>
    </row>
    <row r="289" spans="2:2" ht="20.100000000000001" customHeight="1" x14ac:dyDescent="0.15">
      <c r="B289" s="67"/>
    </row>
    <row r="290" spans="2:2" ht="20.100000000000001" customHeight="1" x14ac:dyDescent="0.15">
      <c r="B290" s="67"/>
    </row>
    <row r="291" spans="2:2" ht="20.100000000000001" customHeight="1" x14ac:dyDescent="0.15">
      <c r="B291" s="67"/>
    </row>
    <row r="292" spans="2:2" ht="20.100000000000001" customHeight="1" x14ac:dyDescent="0.15">
      <c r="B292" s="67"/>
    </row>
    <row r="293" spans="2:2" ht="20.100000000000001" customHeight="1" x14ac:dyDescent="0.15">
      <c r="B293" s="67"/>
    </row>
    <row r="294" spans="2:2" ht="20.100000000000001" customHeight="1" x14ac:dyDescent="0.15">
      <c r="B294" s="67"/>
    </row>
    <row r="295" spans="2:2" ht="20.100000000000001" customHeight="1" x14ac:dyDescent="0.15">
      <c r="B295" s="67"/>
    </row>
    <row r="296" spans="2:2" ht="20.100000000000001" customHeight="1" x14ac:dyDescent="0.15">
      <c r="B296" s="67"/>
    </row>
    <row r="297" spans="2:2" ht="20.100000000000001" customHeight="1" x14ac:dyDescent="0.15">
      <c r="B297" s="67"/>
    </row>
    <row r="298" spans="2:2" ht="20.100000000000001" customHeight="1" x14ac:dyDescent="0.15">
      <c r="B298" s="67"/>
    </row>
    <row r="299" spans="2:2" ht="20.100000000000001" customHeight="1" x14ac:dyDescent="0.15">
      <c r="B299" s="67"/>
    </row>
    <row r="300" spans="2:2" ht="20.100000000000001" customHeight="1" x14ac:dyDescent="0.15">
      <c r="B300" s="67"/>
    </row>
    <row r="301" spans="2:2" ht="20.100000000000001" customHeight="1" x14ac:dyDescent="0.15">
      <c r="B301" s="67"/>
    </row>
    <row r="302" spans="2:2" ht="20.100000000000001" customHeight="1" x14ac:dyDescent="0.15">
      <c r="B302" s="67"/>
    </row>
    <row r="303" spans="2:2" ht="20.100000000000001" customHeight="1" x14ac:dyDescent="0.15">
      <c r="B303" s="67"/>
    </row>
    <row r="304" spans="2:2" ht="20.100000000000001" customHeight="1" x14ac:dyDescent="0.15">
      <c r="B304" s="67"/>
    </row>
    <row r="305" spans="2:2" ht="20.100000000000001" customHeight="1" x14ac:dyDescent="0.15">
      <c r="B305" s="67"/>
    </row>
    <row r="306" spans="2:2" ht="20.100000000000001" customHeight="1" x14ac:dyDescent="0.15">
      <c r="B306" s="67"/>
    </row>
    <row r="307" spans="2:2" ht="20.100000000000001" customHeight="1" x14ac:dyDescent="0.15">
      <c r="B307" s="67"/>
    </row>
    <row r="308" spans="2:2" ht="20.100000000000001" customHeight="1" x14ac:dyDescent="0.15">
      <c r="B308" s="67"/>
    </row>
    <row r="309" spans="2:2" ht="20.100000000000001" customHeight="1" x14ac:dyDescent="0.15">
      <c r="B309" s="67"/>
    </row>
    <row r="310" spans="2:2" ht="20.100000000000001" customHeight="1" x14ac:dyDescent="0.15">
      <c r="B310" s="67"/>
    </row>
    <row r="311" spans="2:2" ht="20.100000000000001" customHeight="1" x14ac:dyDescent="0.15">
      <c r="B311" s="67"/>
    </row>
    <row r="312" spans="2:2" ht="20.100000000000001" customHeight="1" x14ac:dyDescent="0.15">
      <c r="B312" s="67"/>
    </row>
    <row r="313" spans="2:2" ht="20.100000000000001" customHeight="1" x14ac:dyDescent="0.15">
      <c r="B313" s="67"/>
    </row>
    <row r="314" spans="2:2" ht="20.100000000000001" customHeight="1" x14ac:dyDescent="0.15">
      <c r="B314" s="67"/>
    </row>
    <row r="315" spans="2:2" ht="20.100000000000001" customHeight="1" x14ac:dyDescent="0.15">
      <c r="B315" s="67"/>
    </row>
    <row r="316" spans="2:2" ht="20.100000000000001" customHeight="1" x14ac:dyDescent="0.15">
      <c r="B316" s="67"/>
    </row>
    <row r="317" spans="2:2" ht="20.100000000000001" customHeight="1" x14ac:dyDescent="0.15">
      <c r="B317" s="67"/>
    </row>
    <row r="318" spans="2:2" ht="20.100000000000001" customHeight="1" x14ac:dyDescent="0.15">
      <c r="B318" s="67"/>
    </row>
    <row r="319" spans="2:2" ht="20.100000000000001" customHeight="1" x14ac:dyDescent="0.15">
      <c r="B319" s="67"/>
    </row>
    <row r="320" spans="2:2" ht="20.100000000000001" customHeight="1" x14ac:dyDescent="0.15">
      <c r="B320" s="67"/>
    </row>
    <row r="321" spans="2:2" ht="20.100000000000001" customHeight="1" x14ac:dyDescent="0.15">
      <c r="B321" s="67"/>
    </row>
    <row r="322" spans="2:2" ht="20.100000000000001" customHeight="1" x14ac:dyDescent="0.15">
      <c r="B322" s="67"/>
    </row>
    <row r="323" spans="2:2" ht="20.100000000000001" customHeight="1" x14ac:dyDescent="0.15">
      <c r="B323" s="67"/>
    </row>
    <row r="324" spans="2:2" ht="20.100000000000001" customHeight="1" x14ac:dyDescent="0.15">
      <c r="B324" s="67"/>
    </row>
    <row r="325" spans="2:2" ht="20.100000000000001" customHeight="1" x14ac:dyDescent="0.15">
      <c r="B325" s="67"/>
    </row>
    <row r="326" spans="2:2" ht="20.100000000000001" customHeight="1" x14ac:dyDescent="0.15">
      <c r="B326" s="67"/>
    </row>
    <row r="327" spans="2:2" ht="20.100000000000001" customHeight="1" x14ac:dyDescent="0.15">
      <c r="B327" s="67"/>
    </row>
    <row r="328" spans="2:2" ht="20.100000000000001" customHeight="1" x14ac:dyDescent="0.15">
      <c r="B328" s="67"/>
    </row>
    <row r="329" spans="2:2" ht="20.100000000000001" customHeight="1" x14ac:dyDescent="0.15">
      <c r="B329" s="67"/>
    </row>
    <row r="330" spans="2:2" ht="20.100000000000001" customHeight="1" x14ac:dyDescent="0.15">
      <c r="B330" s="67"/>
    </row>
    <row r="331" spans="2:2" ht="20.100000000000001" customHeight="1" x14ac:dyDescent="0.15">
      <c r="B331" s="67"/>
    </row>
    <row r="332" spans="2:2" ht="20.100000000000001" customHeight="1" x14ac:dyDescent="0.15">
      <c r="B332" s="67"/>
    </row>
    <row r="333" spans="2:2" ht="20.100000000000001" customHeight="1" x14ac:dyDescent="0.15">
      <c r="B333" s="67"/>
    </row>
    <row r="334" spans="2:2" ht="20.100000000000001" customHeight="1" x14ac:dyDescent="0.15">
      <c r="B334" s="67"/>
    </row>
    <row r="335" spans="2:2" ht="20.100000000000001" customHeight="1" x14ac:dyDescent="0.15">
      <c r="B335" s="67"/>
    </row>
    <row r="336" spans="2:2" ht="20.100000000000001" customHeight="1" x14ac:dyDescent="0.15">
      <c r="B336" s="67"/>
    </row>
    <row r="337" spans="2:2" ht="20.100000000000001" customHeight="1" x14ac:dyDescent="0.15">
      <c r="B337" s="67"/>
    </row>
    <row r="338" spans="2:2" ht="20.100000000000001" customHeight="1" x14ac:dyDescent="0.15">
      <c r="B338" s="67"/>
    </row>
    <row r="339" spans="2:2" ht="20.100000000000001" customHeight="1" x14ac:dyDescent="0.15">
      <c r="B339" s="67"/>
    </row>
    <row r="340" spans="2:2" ht="20.100000000000001" customHeight="1" x14ac:dyDescent="0.15">
      <c r="B340" s="67"/>
    </row>
    <row r="341" spans="2:2" ht="20.100000000000001" customHeight="1" x14ac:dyDescent="0.15">
      <c r="B341" s="67"/>
    </row>
    <row r="342" spans="2:2" ht="20.100000000000001" customHeight="1" x14ac:dyDescent="0.15">
      <c r="B342" s="67"/>
    </row>
    <row r="343" spans="2:2" ht="20.100000000000001" customHeight="1" x14ac:dyDescent="0.15">
      <c r="B343" s="67"/>
    </row>
    <row r="344" spans="2:2" ht="20.100000000000001" customHeight="1" x14ac:dyDescent="0.15">
      <c r="B344" s="67"/>
    </row>
    <row r="345" spans="2:2" ht="20.100000000000001" customHeight="1" x14ac:dyDescent="0.15">
      <c r="B345" s="67"/>
    </row>
    <row r="346" spans="2:2" ht="20.100000000000001" customHeight="1" x14ac:dyDescent="0.15">
      <c r="B346" s="67"/>
    </row>
    <row r="347" spans="2:2" ht="20.100000000000001" customHeight="1" x14ac:dyDescent="0.15">
      <c r="B347" s="67"/>
    </row>
    <row r="348" spans="2:2" ht="20.100000000000001" customHeight="1" x14ac:dyDescent="0.15">
      <c r="B348" s="67"/>
    </row>
    <row r="349" spans="2:2" ht="20.100000000000001" customHeight="1" x14ac:dyDescent="0.15">
      <c r="B349" s="67"/>
    </row>
    <row r="350" spans="2:2" ht="20.100000000000001" customHeight="1" x14ac:dyDescent="0.15">
      <c r="B350" s="67"/>
    </row>
    <row r="351" spans="2:2" ht="20.100000000000001" customHeight="1" x14ac:dyDescent="0.15">
      <c r="B351" s="67"/>
    </row>
    <row r="352" spans="2:2" ht="20.100000000000001" customHeight="1" x14ac:dyDescent="0.15">
      <c r="B352" s="67"/>
    </row>
    <row r="353" spans="2:2" ht="20.100000000000001" customHeight="1" x14ac:dyDescent="0.15">
      <c r="B353" s="67"/>
    </row>
    <row r="354" spans="2:2" ht="20.100000000000001" customHeight="1" x14ac:dyDescent="0.15">
      <c r="B354" s="67"/>
    </row>
    <row r="355" spans="2:2" ht="20.100000000000001" customHeight="1" x14ac:dyDescent="0.15">
      <c r="B355" s="67"/>
    </row>
    <row r="356" spans="2:2" ht="20.100000000000001" customHeight="1" x14ac:dyDescent="0.15">
      <c r="B356" s="67"/>
    </row>
    <row r="357" spans="2:2" ht="20.100000000000001" customHeight="1" x14ac:dyDescent="0.15">
      <c r="B357" s="67"/>
    </row>
    <row r="358" spans="2:2" ht="20.100000000000001" customHeight="1" x14ac:dyDescent="0.15">
      <c r="B358" s="67"/>
    </row>
    <row r="359" spans="2:2" ht="20.100000000000001" customHeight="1" x14ac:dyDescent="0.15">
      <c r="B359" s="67"/>
    </row>
    <row r="360" spans="2:2" ht="20.100000000000001" customHeight="1" x14ac:dyDescent="0.15">
      <c r="B360" s="67"/>
    </row>
    <row r="361" spans="2:2" ht="20.100000000000001" customHeight="1" x14ac:dyDescent="0.15">
      <c r="B361" s="67"/>
    </row>
    <row r="362" spans="2:2" ht="20.100000000000001" customHeight="1" x14ac:dyDescent="0.15">
      <c r="B362" s="67"/>
    </row>
    <row r="363" spans="2:2" ht="20.100000000000001" customHeight="1" x14ac:dyDescent="0.15">
      <c r="B363" s="67"/>
    </row>
    <row r="364" spans="2:2" ht="20.100000000000001" customHeight="1" x14ac:dyDescent="0.15">
      <c r="B364" s="67"/>
    </row>
    <row r="365" spans="2:2" ht="20.100000000000001" customHeight="1" x14ac:dyDescent="0.15">
      <c r="B365" s="67"/>
    </row>
    <row r="366" spans="2:2" ht="20.100000000000001" customHeight="1" x14ac:dyDescent="0.15">
      <c r="B366" s="67"/>
    </row>
    <row r="367" spans="2:2" ht="20.100000000000001" customHeight="1" x14ac:dyDescent="0.15">
      <c r="B367" s="67"/>
    </row>
    <row r="368" spans="2:2" ht="20.100000000000001" customHeight="1" x14ac:dyDescent="0.15">
      <c r="B368" s="67"/>
    </row>
    <row r="369" spans="2:2" ht="20.100000000000001" customHeight="1" x14ac:dyDescent="0.15">
      <c r="B369" s="67"/>
    </row>
    <row r="370" spans="2:2" ht="20.100000000000001" customHeight="1" x14ac:dyDescent="0.15">
      <c r="B370" s="67"/>
    </row>
    <row r="371" spans="2:2" ht="20.100000000000001" customHeight="1" x14ac:dyDescent="0.15">
      <c r="B371" s="67"/>
    </row>
    <row r="372" spans="2:2" ht="20.100000000000001" customHeight="1" x14ac:dyDescent="0.15">
      <c r="B372" s="67"/>
    </row>
    <row r="373" spans="2:2" ht="20.100000000000001" customHeight="1" x14ac:dyDescent="0.15">
      <c r="B373" s="67"/>
    </row>
    <row r="374" spans="2:2" ht="20.100000000000001" customHeight="1" x14ac:dyDescent="0.15">
      <c r="B374" s="67"/>
    </row>
    <row r="375" spans="2:2" ht="20.100000000000001" customHeight="1" x14ac:dyDescent="0.15">
      <c r="B375" s="67"/>
    </row>
    <row r="376" spans="2:2" ht="20.100000000000001" customHeight="1" x14ac:dyDescent="0.15">
      <c r="B376" s="67"/>
    </row>
    <row r="377" spans="2:2" ht="20.100000000000001" customHeight="1" x14ac:dyDescent="0.15">
      <c r="B377" s="67"/>
    </row>
    <row r="378" spans="2:2" ht="20.100000000000001" customHeight="1" x14ac:dyDescent="0.15">
      <c r="B378" s="67"/>
    </row>
    <row r="379" spans="2:2" ht="20.100000000000001" customHeight="1" x14ac:dyDescent="0.15">
      <c r="B379" s="67"/>
    </row>
    <row r="380" spans="2:2" ht="20.100000000000001" customHeight="1" x14ac:dyDescent="0.15">
      <c r="B380" s="67"/>
    </row>
    <row r="381" spans="2:2" ht="20.100000000000001" customHeight="1" x14ac:dyDescent="0.15">
      <c r="B381" s="67"/>
    </row>
    <row r="382" spans="2:2" ht="20.100000000000001" customHeight="1" x14ac:dyDescent="0.15">
      <c r="B382" s="67"/>
    </row>
    <row r="383" spans="2:2" ht="20.100000000000001" customHeight="1" x14ac:dyDescent="0.15">
      <c r="B383" s="67"/>
    </row>
    <row r="384" spans="2:2" ht="20.100000000000001" customHeight="1" x14ac:dyDescent="0.15">
      <c r="B384" s="67"/>
    </row>
    <row r="385" spans="2:2" ht="20.100000000000001" customHeight="1" x14ac:dyDescent="0.15">
      <c r="B385" s="67"/>
    </row>
    <row r="386" spans="2:2" ht="20.100000000000001" customHeight="1" x14ac:dyDescent="0.15">
      <c r="B386" s="67"/>
    </row>
    <row r="387" spans="2:2" ht="20.100000000000001" customHeight="1" x14ac:dyDescent="0.15">
      <c r="B387" s="67"/>
    </row>
    <row r="388" spans="2:2" ht="20.100000000000001" customHeight="1" x14ac:dyDescent="0.15">
      <c r="B388" s="67"/>
    </row>
    <row r="389" spans="2:2" ht="20.100000000000001" customHeight="1" x14ac:dyDescent="0.15">
      <c r="B389" s="67"/>
    </row>
    <row r="390" spans="2:2" ht="20.100000000000001" customHeight="1" x14ac:dyDescent="0.15">
      <c r="B390" s="67"/>
    </row>
    <row r="391" spans="2:2" ht="20.100000000000001" customHeight="1" x14ac:dyDescent="0.15">
      <c r="B391" s="67"/>
    </row>
    <row r="392" spans="2:2" ht="20.100000000000001" customHeight="1" x14ac:dyDescent="0.15">
      <c r="B392" s="67"/>
    </row>
    <row r="393" spans="2:2" ht="20.100000000000001" customHeight="1" x14ac:dyDescent="0.15">
      <c r="B393" s="67"/>
    </row>
    <row r="394" spans="2:2" ht="20.100000000000001" customHeight="1" x14ac:dyDescent="0.15">
      <c r="B394" s="67"/>
    </row>
    <row r="395" spans="2:2" ht="20.100000000000001" customHeight="1" x14ac:dyDescent="0.15">
      <c r="B395" s="67"/>
    </row>
    <row r="396" spans="2:2" ht="20.100000000000001" customHeight="1" x14ac:dyDescent="0.15">
      <c r="B396" s="67"/>
    </row>
    <row r="397" spans="2:2" ht="20.100000000000001" customHeight="1" x14ac:dyDescent="0.15">
      <c r="B397" s="67"/>
    </row>
    <row r="398" spans="2:2" ht="20.100000000000001" customHeight="1" x14ac:dyDescent="0.15">
      <c r="B398" s="67"/>
    </row>
    <row r="399" spans="2:2" ht="20.100000000000001" customHeight="1" x14ac:dyDescent="0.15">
      <c r="B399" s="67"/>
    </row>
    <row r="400" spans="2:2" ht="20.100000000000001" customHeight="1" x14ac:dyDescent="0.15">
      <c r="B400" s="67"/>
    </row>
    <row r="401" spans="2:2" ht="20.100000000000001" customHeight="1" x14ac:dyDescent="0.15">
      <c r="B401" s="67"/>
    </row>
    <row r="402" spans="2:2" ht="20.100000000000001" customHeight="1" x14ac:dyDescent="0.15">
      <c r="B402" s="67"/>
    </row>
    <row r="403" spans="2:2" ht="20.100000000000001" customHeight="1" x14ac:dyDescent="0.15">
      <c r="B403" s="67"/>
    </row>
    <row r="404" spans="2:2" ht="20.100000000000001" customHeight="1" x14ac:dyDescent="0.15">
      <c r="B404" s="67"/>
    </row>
    <row r="405" spans="2:2" ht="20.100000000000001" customHeight="1" x14ac:dyDescent="0.15">
      <c r="B405" s="67"/>
    </row>
    <row r="406" spans="2:2" ht="20.100000000000001" customHeight="1" x14ac:dyDescent="0.15">
      <c r="B406" s="67"/>
    </row>
    <row r="407" spans="2:2" ht="20.100000000000001" customHeight="1" x14ac:dyDescent="0.15">
      <c r="B407" s="67"/>
    </row>
    <row r="408" spans="2:2" ht="20.100000000000001" customHeight="1" x14ac:dyDescent="0.15">
      <c r="B408" s="67"/>
    </row>
    <row r="409" spans="2:2" ht="20.100000000000001" customHeight="1" x14ac:dyDescent="0.15">
      <c r="B409" s="67"/>
    </row>
    <row r="410" spans="2:2" ht="20.100000000000001" customHeight="1" x14ac:dyDescent="0.15">
      <c r="B410" s="67"/>
    </row>
    <row r="411" spans="2:2" ht="20.100000000000001" customHeight="1" x14ac:dyDescent="0.15">
      <c r="B411" s="67"/>
    </row>
    <row r="412" spans="2:2" ht="20.100000000000001" customHeight="1" x14ac:dyDescent="0.15">
      <c r="B412" s="67"/>
    </row>
    <row r="413" spans="2:2" ht="20.100000000000001" customHeight="1" x14ac:dyDescent="0.15">
      <c r="B413" s="67"/>
    </row>
    <row r="414" spans="2:2" ht="20.100000000000001" customHeight="1" x14ac:dyDescent="0.15">
      <c r="B414" s="67"/>
    </row>
    <row r="415" spans="2:2" ht="20.100000000000001" customHeight="1" x14ac:dyDescent="0.15">
      <c r="B415" s="67"/>
    </row>
    <row r="416" spans="2:2" ht="20.100000000000001" customHeight="1" x14ac:dyDescent="0.15">
      <c r="B416" s="67"/>
    </row>
    <row r="417" spans="2:2" ht="20.100000000000001" customHeight="1" x14ac:dyDescent="0.15">
      <c r="B417" s="67"/>
    </row>
    <row r="418" spans="2:2" ht="20.100000000000001" customHeight="1" x14ac:dyDescent="0.15">
      <c r="B418" s="67"/>
    </row>
    <row r="419" spans="2:2" ht="20.100000000000001" customHeight="1" x14ac:dyDescent="0.15">
      <c r="B419" s="67"/>
    </row>
    <row r="420" spans="2:2" ht="20.100000000000001" customHeight="1" x14ac:dyDescent="0.15">
      <c r="B420" s="67"/>
    </row>
    <row r="421" spans="2:2" ht="20.100000000000001" customHeight="1" x14ac:dyDescent="0.15">
      <c r="B421" s="67"/>
    </row>
    <row r="422" spans="2:2" ht="20.100000000000001" customHeight="1" x14ac:dyDescent="0.15">
      <c r="B422" s="67"/>
    </row>
    <row r="423" spans="2:2" ht="20.100000000000001" customHeight="1" x14ac:dyDescent="0.15">
      <c r="B423" s="67"/>
    </row>
    <row r="424" spans="2:2" ht="20.100000000000001" customHeight="1" x14ac:dyDescent="0.15">
      <c r="B424" s="67"/>
    </row>
    <row r="425" spans="2:2" ht="20.100000000000001" customHeight="1" x14ac:dyDescent="0.15">
      <c r="B425" s="67"/>
    </row>
    <row r="426" spans="2:2" ht="20.100000000000001" customHeight="1" x14ac:dyDescent="0.15">
      <c r="B426" s="67"/>
    </row>
    <row r="427" spans="2:2" ht="20.100000000000001" customHeight="1" x14ac:dyDescent="0.15">
      <c r="B427" s="67"/>
    </row>
    <row r="428" spans="2:2" ht="20.100000000000001" customHeight="1" x14ac:dyDescent="0.15">
      <c r="B428" s="67"/>
    </row>
    <row r="429" spans="2:2" ht="20.100000000000001" customHeight="1" x14ac:dyDescent="0.15">
      <c r="B429" s="67"/>
    </row>
    <row r="430" spans="2:2" ht="20.100000000000001" customHeight="1" x14ac:dyDescent="0.15">
      <c r="B430" s="67"/>
    </row>
    <row r="431" spans="2:2" ht="20.100000000000001" customHeight="1" x14ac:dyDescent="0.15">
      <c r="B431" s="67"/>
    </row>
    <row r="432" spans="2:2" ht="20.100000000000001" customHeight="1" x14ac:dyDescent="0.15">
      <c r="B432" s="67"/>
    </row>
    <row r="433" spans="2:2" ht="20.100000000000001" customHeight="1" x14ac:dyDescent="0.15">
      <c r="B433" s="67"/>
    </row>
    <row r="434" spans="2:2" ht="20.100000000000001" customHeight="1" x14ac:dyDescent="0.15">
      <c r="B434" s="67"/>
    </row>
    <row r="435" spans="2:2" ht="20.100000000000001" customHeight="1" x14ac:dyDescent="0.15">
      <c r="B435" s="67"/>
    </row>
    <row r="436" spans="2:2" ht="20.100000000000001" customHeight="1" x14ac:dyDescent="0.15">
      <c r="B436" s="67"/>
    </row>
    <row r="437" spans="2:2" ht="20.100000000000001" customHeight="1" x14ac:dyDescent="0.15">
      <c r="B437" s="67"/>
    </row>
    <row r="438" spans="2:2" ht="20.100000000000001" customHeight="1" x14ac:dyDescent="0.15">
      <c r="B438" s="67"/>
    </row>
    <row r="439" spans="2:2" ht="20.100000000000001" customHeight="1" x14ac:dyDescent="0.15">
      <c r="B439" s="67"/>
    </row>
    <row r="440" spans="2:2" ht="20.100000000000001" customHeight="1" x14ac:dyDescent="0.15">
      <c r="B440" s="67"/>
    </row>
    <row r="441" spans="2:2" ht="20.100000000000001" customHeight="1" x14ac:dyDescent="0.15">
      <c r="B441" s="67"/>
    </row>
    <row r="442" spans="2:2" ht="20.100000000000001" customHeight="1" x14ac:dyDescent="0.15">
      <c r="B442" s="67"/>
    </row>
    <row r="443" spans="2:2" ht="20.100000000000001" customHeight="1" x14ac:dyDescent="0.15">
      <c r="B443" s="67"/>
    </row>
    <row r="444" spans="2:2" ht="20.100000000000001" customHeight="1" x14ac:dyDescent="0.15">
      <c r="B444" s="67"/>
    </row>
    <row r="445" spans="2:2" ht="20.100000000000001" customHeight="1" x14ac:dyDescent="0.15">
      <c r="B445" s="67"/>
    </row>
    <row r="446" spans="2:2" ht="20.100000000000001" customHeight="1" x14ac:dyDescent="0.15">
      <c r="B446" s="67"/>
    </row>
    <row r="447" spans="2:2" ht="20.100000000000001" customHeight="1" x14ac:dyDescent="0.15">
      <c r="B447" s="67"/>
    </row>
    <row r="448" spans="2:2" ht="20.100000000000001" customHeight="1" x14ac:dyDescent="0.15">
      <c r="B448" s="67"/>
    </row>
    <row r="449" spans="2:2" ht="20.100000000000001" customHeight="1" x14ac:dyDescent="0.15">
      <c r="B449" s="67"/>
    </row>
    <row r="450" spans="2:2" ht="20.100000000000001" customHeight="1" x14ac:dyDescent="0.15">
      <c r="B450" s="67"/>
    </row>
    <row r="451" spans="2:2" ht="20.100000000000001" customHeight="1" x14ac:dyDescent="0.15">
      <c r="B451" s="67"/>
    </row>
    <row r="452" spans="2:2" ht="20.100000000000001" customHeight="1" x14ac:dyDescent="0.15">
      <c r="B452" s="67"/>
    </row>
    <row r="453" spans="2:2" ht="20.100000000000001" customHeight="1" x14ac:dyDescent="0.15">
      <c r="B453" s="67"/>
    </row>
    <row r="454" spans="2:2" ht="20.100000000000001" customHeight="1" x14ac:dyDescent="0.15">
      <c r="B454" s="67"/>
    </row>
    <row r="455" spans="2:2" ht="20.100000000000001" customHeight="1" x14ac:dyDescent="0.15">
      <c r="B455" s="67"/>
    </row>
    <row r="456" spans="2:2" ht="20.100000000000001" customHeight="1" x14ac:dyDescent="0.15">
      <c r="B456" s="67"/>
    </row>
    <row r="457" spans="2:2" ht="20.100000000000001" customHeight="1" x14ac:dyDescent="0.15">
      <c r="B457" s="67"/>
    </row>
    <row r="458" spans="2:2" ht="20.100000000000001" customHeight="1" x14ac:dyDescent="0.15">
      <c r="B458" s="67"/>
    </row>
    <row r="459" spans="2:2" ht="20.100000000000001" customHeight="1" x14ac:dyDescent="0.15">
      <c r="B459" s="67"/>
    </row>
    <row r="460" spans="2:2" ht="20.100000000000001" customHeight="1" x14ac:dyDescent="0.15">
      <c r="B460" s="67"/>
    </row>
    <row r="461" spans="2:2" ht="20.100000000000001" customHeight="1" x14ac:dyDescent="0.15">
      <c r="B461" s="67"/>
    </row>
    <row r="462" spans="2:2" ht="20.100000000000001" customHeight="1" x14ac:dyDescent="0.15">
      <c r="B462" s="67"/>
    </row>
    <row r="463" spans="2:2" ht="20.100000000000001" customHeight="1" x14ac:dyDescent="0.15">
      <c r="B463" s="67"/>
    </row>
    <row r="464" spans="2:2" ht="20.100000000000001" customHeight="1" x14ac:dyDescent="0.15">
      <c r="B464" s="67"/>
    </row>
    <row r="465" spans="2:2" ht="20.100000000000001" customHeight="1" x14ac:dyDescent="0.15">
      <c r="B465" s="67"/>
    </row>
    <row r="466" spans="2:2" ht="20.100000000000001" customHeight="1" x14ac:dyDescent="0.15">
      <c r="B466" s="67"/>
    </row>
    <row r="467" spans="2:2" ht="20.100000000000001" customHeight="1" x14ac:dyDescent="0.15">
      <c r="B467" s="67"/>
    </row>
    <row r="468" spans="2:2" ht="20.100000000000001" customHeight="1" x14ac:dyDescent="0.15">
      <c r="B468" s="67"/>
    </row>
    <row r="469" spans="2:2" ht="20.100000000000001" customHeight="1" x14ac:dyDescent="0.15">
      <c r="B469" s="67"/>
    </row>
    <row r="470" spans="2:2" ht="20.100000000000001" customHeight="1" x14ac:dyDescent="0.15">
      <c r="B470" s="67"/>
    </row>
    <row r="471" spans="2:2" ht="20.100000000000001" customHeight="1" x14ac:dyDescent="0.15">
      <c r="B471" s="67"/>
    </row>
    <row r="472" spans="2:2" ht="20.100000000000001" customHeight="1" x14ac:dyDescent="0.15">
      <c r="B472" s="67"/>
    </row>
    <row r="473" spans="2:2" ht="20.100000000000001" customHeight="1" x14ac:dyDescent="0.15">
      <c r="B473" s="67"/>
    </row>
    <row r="474" spans="2:2" ht="20.100000000000001" customHeight="1" x14ac:dyDescent="0.15">
      <c r="B474" s="67"/>
    </row>
    <row r="475" spans="2:2" ht="20.100000000000001" customHeight="1" x14ac:dyDescent="0.15">
      <c r="B475" s="67"/>
    </row>
    <row r="476" spans="2:2" ht="20.100000000000001" customHeight="1" x14ac:dyDescent="0.15">
      <c r="B476" s="67"/>
    </row>
    <row r="477" spans="2:2" ht="20.100000000000001" customHeight="1" x14ac:dyDescent="0.15">
      <c r="B477" s="67"/>
    </row>
    <row r="478" spans="2:2" ht="20.100000000000001" customHeight="1" x14ac:dyDescent="0.15">
      <c r="B478" s="67"/>
    </row>
    <row r="479" spans="2:2" ht="20.100000000000001" customHeight="1" x14ac:dyDescent="0.15">
      <c r="B479" s="67"/>
    </row>
    <row r="480" spans="2:2" ht="20.100000000000001" customHeight="1" x14ac:dyDescent="0.15">
      <c r="B480" s="67"/>
    </row>
    <row r="481" spans="2:2" ht="20.100000000000001" customHeight="1" x14ac:dyDescent="0.15">
      <c r="B481" s="67"/>
    </row>
    <row r="482" spans="2:2" ht="20.100000000000001" customHeight="1" x14ac:dyDescent="0.15">
      <c r="B482" s="67"/>
    </row>
    <row r="483" spans="2:2" ht="20.100000000000001" customHeight="1" x14ac:dyDescent="0.15">
      <c r="B483" s="67"/>
    </row>
    <row r="484" spans="2:2" ht="20.100000000000001" customHeight="1" x14ac:dyDescent="0.15">
      <c r="B484" s="67"/>
    </row>
    <row r="485" spans="2:2" ht="20.100000000000001" customHeight="1" x14ac:dyDescent="0.15">
      <c r="B485" s="67"/>
    </row>
    <row r="486" spans="2:2" ht="20.100000000000001" customHeight="1" x14ac:dyDescent="0.15">
      <c r="B486" s="67"/>
    </row>
    <row r="487" spans="2:2" ht="20.100000000000001" customHeight="1" x14ac:dyDescent="0.15">
      <c r="B487" s="67"/>
    </row>
    <row r="488" spans="2:2" ht="20.100000000000001" customHeight="1" x14ac:dyDescent="0.15">
      <c r="B488" s="67"/>
    </row>
    <row r="489" spans="2:2" ht="20.100000000000001" customHeight="1" x14ac:dyDescent="0.15">
      <c r="B489" s="67"/>
    </row>
    <row r="490" spans="2:2" ht="20.100000000000001" customHeight="1" x14ac:dyDescent="0.15">
      <c r="B490" s="67"/>
    </row>
    <row r="491" spans="2:2" ht="20.100000000000001" customHeight="1" x14ac:dyDescent="0.15">
      <c r="B491" s="67"/>
    </row>
    <row r="492" spans="2:2" ht="20.100000000000001" customHeight="1" x14ac:dyDescent="0.15">
      <c r="B492" s="67"/>
    </row>
    <row r="493" spans="2:2" ht="20.100000000000001" customHeight="1" x14ac:dyDescent="0.15">
      <c r="B493" s="67"/>
    </row>
    <row r="494" spans="2:2" ht="20.100000000000001" customHeight="1" x14ac:dyDescent="0.15">
      <c r="B494" s="67"/>
    </row>
    <row r="495" spans="2:2" ht="20.100000000000001" customHeight="1" x14ac:dyDescent="0.15">
      <c r="B495" s="67"/>
    </row>
    <row r="496" spans="2:2" ht="20.100000000000001" customHeight="1" x14ac:dyDescent="0.15">
      <c r="B496" s="67"/>
    </row>
    <row r="497" spans="2:2" ht="20.100000000000001" customHeight="1" x14ac:dyDescent="0.15">
      <c r="B497" s="67"/>
    </row>
    <row r="498" spans="2:2" ht="20.100000000000001" customHeight="1" x14ac:dyDescent="0.15">
      <c r="B498" s="67"/>
    </row>
    <row r="499" spans="2:2" ht="20.100000000000001" customHeight="1" x14ac:dyDescent="0.15">
      <c r="B499" s="67"/>
    </row>
    <row r="500" spans="2:2" ht="20.100000000000001" customHeight="1" x14ac:dyDescent="0.15">
      <c r="B500" s="67"/>
    </row>
    <row r="501" spans="2:2" ht="20.100000000000001" customHeight="1" x14ac:dyDescent="0.15">
      <c r="B501" s="67"/>
    </row>
    <row r="502" spans="2:2" ht="20.100000000000001" customHeight="1" x14ac:dyDescent="0.15">
      <c r="B502" s="67"/>
    </row>
    <row r="503" spans="2:2" ht="20.100000000000001" customHeight="1" x14ac:dyDescent="0.15">
      <c r="B503" s="67"/>
    </row>
    <row r="504" spans="2:2" ht="20.100000000000001" customHeight="1" x14ac:dyDescent="0.15">
      <c r="B504" s="67"/>
    </row>
    <row r="505" spans="2:2" ht="20.100000000000001" customHeight="1" x14ac:dyDescent="0.15">
      <c r="B505" s="67"/>
    </row>
    <row r="506" spans="2:2" ht="20.100000000000001" customHeight="1" x14ac:dyDescent="0.15">
      <c r="B506" s="67"/>
    </row>
    <row r="507" spans="2:2" ht="20.100000000000001" customHeight="1" x14ac:dyDescent="0.15">
      <c r="B507" s="67"/>
    </row>
    <row r="508" spans="2:2" ht="20.100000000000001" customHeight="1" x14ac:dyDescent="0.15">
      <c r="B508" s="67"/>
    </row>
    <row r="509" spans="2:2" ht="20.100000000000001" customHeight="1" x14ac:dyDescent="0.15">
      <c r="B509" s="67"/>
    </row>
    <row r="510" spans="2:2" ht="20.100000000000001" customHeight="1" x14ac:dyDescent="0.15">
      <c r="B510" s="67"/>
    </row>
    <row r="511" spans="2:2" ht="20.100000000000001" customHeight="1" x14ac:dyDescent="0.15">
      <c r="B511" s="67"/>
    </row>
    <row r="512" spans="2:2" ht="20.100000000000001" customHeight="1" x14ac:dyDescent="0.15">
      <c r="B512" s="67"/>
    </row>
    <row r="513" spans="2:2" ht="20.100000000000001" customHeight="1" x14ac:dyDescent="0.15">
      <c r="B513" s="67"/>
    </row>
    <row r="514" spans="2:2" ht="20.100000000000001" customHeight="1" x14ac:dyDescent="0.15">
      <c r="B514" s="67"/>
    </row>
    <row r="515" spans="2:2" ht="20.100000000000001" customHeight="1" x14ac:dyDescent="0.15">
      <c r="B515" s="67"/>
    </row>
    <row r="516" spans="2:2" ht="20.100000000000001" customHeight="1" x14ac:dyDescent="0.15">
      <c r="B516" s="67"/>
    </row>
    <row r="517" spans="2:2" ht="20.100000000000001" customHeight="1" x14ac:dyDescent="0.15">
      <c r="B517" s="67"/>
    </row>
    <row r="518" spans="2:2" ht="20.100000000000001" customHeight="1" x14ac:dyDescent="0.15">
      <c r="B518" s="67"/>
    </row>
    <row r="519" spans="2:2" ht="20.100000000000001" customHeight="1" x14ac:dyDescent="0.15">
      <c r="B519" s="67"/>
    </row>
    <row r="520" spans="2:2" ht="20.100000000000001" customHeight="1" x14ac:dyDescent="0.15">
      <c r="B520" s="67"/>
    </row>
    <row r="521" spans="2:2" ht="20.100000000000001" customHeight="1" x14ac:dyDescent="0.15">
      <c r="B521" s="67"/>
    </row>
    <row r="522" spans="2:2" ht="20.100000000000001" customHeight="1" x14ac:dyDescent="0.15">
      <c r="B522" s="67"/>
    </row>
    <row r="523" spans="2:2" ht="20.100000000000001" customHeight="1" x14ac:dyDescent="0.15">
      <c r="B523" s="67"/>
    </row>
    <row r="524" spans="2:2" ht="20.100000000000001" customHeight="1" x14ac:dyDescent="0.15">
      <c r="B524" s="67"/>
    </row>
    <row r="525" spans="2:2" ht="20.100000000000001" customHeight="1" x14ac:dyDescent="0.15">
      <c r="B525" s="67"/>
    </row>
    <row r="526" spans="2:2" ht="20.100000000000001" customHeight="1" x14ac:dyDescent="0.15">
      <c r="B526" s="67"/>
    </row>
    <row r="527" spans="2:2" ht="20.100000000000001" customHeight="1" x14ac:dyDescent="0.15">
      <c r="B527" s="67"/>
    </row>
    <row r="528" spans="2:2" ht="20.100000000000001" customHeight="1" x14ac:dyDescent="0.15">
      <c r="B528" s="67"/>
    </row>
    <row r="529" spans="2:2" ht="20.100000000000001" customHeight="1" x14ac:dyDescent="0.15">
      <c r="B529" s="67"/>
    </row>
    <row r="530" spans="2:2" ht="20.100000000000001" customHeight="1" x14ac:dyDescent="0.15">
      <c r="B530" s="67"/>
    </row>
    <row r="531" spans="2:2" ht="20.100000000000001" customHeight="1" x14ac:dyDescent="0.15">
      <c r="B531" s="67"/>
    </row>
    <row r="532" spans="2:2" ht="20.100000000000001" customHeight="1" x14ac:dyDescent="0.15">
      <c r="B532" s="67"/>
    </row>
    <row r="533" spans="2:2" ht="20.100000000000001" customHeight="1" x14ac:dyDescent="0.15">
      <c r="B533" s="67"/>
    </row>
    <row r="534" spans="2:2" ht="20.100000000000001" customHeight="1" x14ac:dyDescent="0.15">
      <c r="B534" s="67"/>
    </row>
    <row r="535" spans="2:2" ht="20.100000000000001" customHeight="1" x14ac:dyDescent="0.15">
      <c r="B535" s="67"/>
    </row>
    <row r="536" spans="2:2" ht="20.100000000000001" customHeight="1" x14ac:dyDescent="0.15">
      <c r="B536" s="67"/>
    </row>
    <row r="537" spans="2:2" ht="20.100000000000001" customHeight="1" x14ac:dyDescent="0.15">
      <c r="B537" s="67"/>
    </row>
    <row r="538" spans="2:2" ht="20.100000000000001" customHeight="1" x14ac:dyDescent="0.15">
      <c r="B538" s="67"/>
    </row>
    <row r="539" spans="2:2" ht="20.100000000000001" customHeight="1" x14ac:dyDescent="0.15">
      <c r="B539" s="67"/>
    </row>
    <row r="540" spans="2:2" ht="20.100000000000001" customHeight="1" x14ac:dyDescent="0.15">
      <c r="B540" s="67"/>
    </row>
    <row r="541" spans="2:2" ht="20.100000000000001" customHeight="1" x14ac:dyDescent="0.15">
      <c r="B541" s="67"/>
    </row>
    <row r="542" spans="2:2" ht="20.100000000000001" customHeight="1" x14ac:dyDescent="0.15">
      <c r="B542" s="67"/>
    </row>
    <row r="543" spans="2:2" ht="20.100000000000001" customHeight="1" x14ac:dyDescent="0.15">
      <c r="B543" s="67"/>
    </row>
    <row r="544" spans="2:2" ht="20.100000000000001" customHeight="1" x14ac:dyDescent="0.15">
      <c r="B544" s="67"/>
    </row>
    <row r="545" spans="2:2" ht="20.100000000000001" customHeight="1" x14ac:dyDescent="0.15">
      <c r="B545" s="67"/>
    </row>
    <row r="546" spans="2:2" ht="20.100000000000001" customHeight="1" x14ac:dyDescent="0.15">
      <c r="B546" s="67"/>
    </row>
    <row r="547" spans="2:2" ht="20.100000000000001" customHeight="1" x14ac:dyDescent="0.15">
      <c r="B547" s="67"/>
    </row>
    <row r="548" spans="2:2" ht="20.100000000000001" customHeight="1" x14ac:dyDescent="0.15">
      <c r="B548" s="67"/>
    </row>
    <row r="549" spans="2:2" ht="20.100000000000001" customHeight="1" x14ac:dyDescent="0.15">
      <c r="B549" s="67"/>
    </row>
    <row r="550" spans="2:2" ht="20.100000000000001" customHeight="1" x14ac:dyDescent="0.15">
      <c r="B550" s="67"/>
    </row>
    <row r="551" spans="2:2" ht="20.100000000000001" customHeight="1" x14ac:dyDescent="0.15">
      <c r="B551" s="67"/>
    </row>
    <row r="552" spans="2:2" ht="20.100000000000001" customHeight="1" x14ac:dyDescent="0.15">
      <c r="B552" s="67"/>
    </row>
    <row r="553" spans="2:2" ht="20.100000000000001" customHeight="1" x14ac:dyDescent="0.15">
      <c r="B553" s="67"/>
    </row>
    <row r="554" spans="2:2" ht="20.100000000000001" customHeight="1" x14ac:dyDescent="0.15">
      <c r="B554" s="67"/>
    </row>
    <row r="555" spans="2:2" ht="20.100000000000001" customHeight="1" x14ac:dyDescent="0.15">
      <c r="B555" s="67"/>
    </row>
    <row r="556" spans="2:2" ht="20.100000000000001" customHeight="1" x14ac:dyDescent="0.15">
      <c r="B556" s="67"/>
    </row>
    <row r="557" spans="2:2" ht="20.100000000000001" customHeight="1" x14ac:dyDescent="0.15">
      <c r="B557" s="67"/>
    </row>
    <row r="558" spans="2:2" ht="20.100000000000001" customHeight="1" x14ac:dyDescent="0.15">
      <c r="B558" s="67"/>
    </row>
    <row r="559" spans="2:2" ht="20.100000000000001" customHeight="1" x14ac:dyDescent="0.15">
      <c r="B559" s="67"/>
    </row>
    <row r="560" spans="2:2" ht="20.100000000000001" customHeight="1" x14ac:dyDescent="0.15">
      <c r="B560" s="67"/>
    </row>
    <row r="561" spans="2:2" ht="20.100000000000001" customHeight="1" x14ac:dyDescent="0.15">
      <c r="B561" s="67"/>
    </row>
    <row r="562" spans="2:2" ht="20.100000000000001" customHeight="1" x14ac:dyDescent="0.15">
      <c r="B562" s="67"/>
    </row>
    <row r="563" spans="2:2" ht="20.100000000000001" customHeight="1" x14ac:dyDescent="0.15">
      <c r="B563" s="67"/>
    </row>
    <row r="564" spans="2:2" ht="20.100000000000001" customHeight="1" x14ac:dyDescent="0.15">
      <c r="B564" s="67"/>
    </row>
    <row r="565" spans="2:2" ht="20.100000000000001" customHeight="1" x14ac:dyDescent="0.15">
      <c r="B565" s="67"/>
    </row>
    <row r="566" spans="2:2" ht="20.100000000000001" customHeight="1" x14ac:dyDescent="0.15">
      <c r="B566" s="67"/>
    </row>
    <row r="567" spans="2:2" ht="20.100000000000001" customHeight="1" x14ac:dyDescent="0.15">
      <c r="B567" s="67"/>
    </row>
    <row r="568" spans="2:2" ht="20.100000000000001" customHeight="1" x14ac:dyDescent="0.15">
      <c r="B568" s="67"/>
    </row>
    <row r="569" spans="2:2" ht="20.100000000000001" customHeight="1" x14ac:dyDescent="0.15">
      <c r="B569" s="67"/>
    </row>
    <row r="570" spans="2:2" ht="20.100000000000001" customHeight="1" x14ac:dyDescent="0.15">
      <c r="B570" s="67"/>
    </row>
    <row r="571" spans="2:2" ht="20.100000000000001" customHeight="1" x14ac:dyDescent="0.15">
      <c r="B571" s="67"/>
    </row>
    <row r="572" spans="2:2" ht="20.100000000000001" customHeight="1" x14ac:dyDescent="0.15">
      <c r="B572" s="67"/>
    </row>
    <row r="573" spans="2:2" ht="20.100000000000001" customHeight="1" x14ac:dyDescent="0.15">
      <c r="B573" s="67"/>
    </row>
    <row r="574" spans="2:2" ht="20.100000000000001" customHeight="1" x14ac:dyDescent="0.15">
      <c r="B574" s="67"/>
    </row>
    <row r="575" spans="2:2" ht="20.100000000000001" customHeight="1" x14ac:dyDescent="0.15">
      <c r="B575" s="67"/>
    </row>
    <row r="576" spans="2:2" ht="20.100000000000001" customHeight="1" x14ac:dyDescent="0.15">
      <c r="B576" s="67"/>
    </row>
    <row r="577" spans="2:2" ht="20.100000000000001" customHeight="1" x14ac:dyDescent="0.15">
      <c r="B577" s="67"/>
    </row>
    <row r="578" spans="2:2" ht="20.100000000000001" customHeight="1" x14ac:dyDescent="0.15">
      <c r="B578" s="67"/>
    </row>
    <row r="579" spans="2:2" ht="20.100000000000001" customHeight="1" x14ac:dyDescent="0.15">
      <c r="B579" s="67"/>
    </row>
    <row r="580" spans="2:2" ht="20.100000000000001" customHeight="1" x14ac:dyDescent="0.15">
      <c r="B580" s="67"/>
    </row>
    <row r="581" spans="2:2" ht="20.100000000000001" customHeight="1" x14ac:dyDescent="0.15">
      <c r="B581" s="67"/>
    </row>
    <row r="582" spans="2:2" ht="20.100000000000001" customHeight="1" x14ac:dyDescent="0.15">
      <c r="B582" s="67"/>
    </row>
    <row r="583" spans="2:2" ht="20.100000000000001" customHeight="1" x14ac:dyDescent="0.15">
      <c r="B583" s="67"/>
    </row>
    <row r="584" spans="2:2" ht="20.100000000000001" customHeight="1" x14ac:dyDescent="0.15">
      <c r="B584" s="67"/>
    </row>
    <row r="585" spans="2:2" ht="20.100000000000001" customHeight="1" x14ac:dyDescent="0.15">
      <c r="B585" s="67"/>
    </row>
    <row r="586" spans="2:2" ht="20.100000000000001" customHeight="1" x14ac:dyDescent="0.15">
      <c r="B586" s="67"/>
    </row>
    <row r="587" spans="2:2" ht="20.100000000000001" customHeight="1" x14ac:dyDescent="0.15">
      <c r="B587" s="67"/>
    </row>
    <row r="588" spans="2:2" ht="20.100000000000001" customHeight="1" x14ac:dyDescent="0.15">
      <c r="B588" s="67"/>
    </row>
    <row r="589" spans="2:2" ht="20.100000000000001" customHeight="1" x14ac:dyDescent="0.15">
      <c r="B589" s="67"/>
    </row>
    <row r="590" spans="2:2" ht="20.100000000000001" customHeight="1" x14ac:dyDescent="0.15">
      <c r="B590" s="67"/>
    </row>
    <row r="591" spans="2:2" ht="20.100000000000001" customHeight="1" x14ac:dyDescent="0.15">
      <c r="B591" s="67"/>
    </row>
    <row r="592" spans="2:2" ht="20.100000000000001" customHeight="1" x14ac:dyDescent="0.15">
      <c r="B592" s="67"/>
    </row>
    <row r="593" spans="2:2" ht="20.100000000000001" customHeight="1" x14ac:dyDescent="0.15">
      <c r="B593" s="67"/>
    </row>
    <row r="594" spans="2:2" ht="20.100000000000001" customHeight="1" x14ac:dyDescent="0.15">
      <c r="B594" s="67"/>
    </row>
    <row r="595" spans="2:2" ht="20.100000000000001" customHeight="1" x14ac:dyDescent="0.15">
      <c r="B595" s="67"/>
    </row>
    <row r="596" spans="2:2" ht="20.100000000000001" customHeight="1" x14ac:dyDescent="0.15">
      <c r="B596" s="67"/>
    </row>
    <row r="597" spans="2:2" ht="20.100000000000001" customHeight="1" x14ac:dyDescent="0.15">
      <c r="B597" s="67"/>
    </row>
    <row r="598" spans="2:2" ht="20.100000000000001" customHeight="1" x14ac:dyDescent="0.15">
      <c r="B598" s="67"/>
    </row>
    <row r="599" spans="2:2" ht="20.100000000000001" customHeight="1" x14ac:dyDescent="0.15">
      <c r="B599" s="67"/>
    </row>
    <row r="600" spans="2:2" ht="20.100000000000001" customHeight="1" x14ac:dyDescent="0.15">
      <c r="B600" s="67"/>
    </row>
    <row r="601" spans="2:2" ht="20.100000000000001" customHeight="1" x14ac:dyDescent="0.15">
      <c r="B601" s="67"/>
    </row>
    <row r="602" spans="2:2" ht="20.100000000000001" customHeight="1" x14ac:dyDescent="0.15">
      <c r="B602" s="67"/>
    </row>
    <row r="603" spans="2:2" ht="20.100000000000001" customHeight="1" x14ac:dyDescent="0.15">
      <c r="B603" s="67"/>
    </row>
    <row r="604" spans="2:2" ht="20.100000000000001" customHeight="1" x14ac:dyDescent="0.15">
      <c r="B604" s="67"/>
    </row>
    <row r="605" spans="2:2" ht="20.100000000000001" customHeight="1" x14ac:dyDescent="0.15">
      <c r="B605" s="67"/>
    </row>
    <row r="606" spans="2:2" ht="20.100000000000001" customHeight="1" x14ac:dyDescent="0.15">
      <c r="B606" s="67"/>
    </row>
    <row r="607" spans="2:2" ht="20.100000000000001" customHeight="1" x14ac:dyDescent="0.15">
      <c r="B607" s="67"/>
    </row>
    <row r="608" spans="2:2" ht="20.100000000000001" customHeight="1" x14ac:dyDescent="0.15">
      <c r="B608" s="67"/>
    </row>
    <row r="609" spans="2:2" ht="20.100000000000001" customHeight="1" x14ac:dyDescent="0.15">
      <c r="B609" s="67"/>
    </row>
    <row r="610" spans="2:2" ht="20.100000000000001" customHeight="1" x14ac:dyDescent="0.15">
      <c r="B610" s="67"/>
    </row>
    <row r="611" spans="2:2" ht="20.100000000000001" customHeight="1" x14ac:dyDescent="0.15">
      <c r="B611" s="67"/>
    </row>
    <row r="612" spans="2:2" ht="20.100000000000001" customHeight="1" x14ac:dyDescent="0.15">
      <c r="B612" s="67"/>
    </row>
    <row r="613" spans="2:2" ht="20.100000000000001" customHeight="1" x14ac:dyDescent="0.15">
      <c r="B613" s="67"/>
    </row>
    <row r="614" spans="2:2" ht="20.100000000000001" customHeight="1" x14ac:dyDescent="0.15">
      <c r="B614" s="67"/>
    </row>
    <row r="615" spans="2:2" ht="20.100000000000001" customHeight="1" x14ac:dyDescent="0.15">
      <c r="B615" s="67"/>
    </row>
    <row r="616" spans="2:2" ht="20.100000000000001" customHeight="1" x14ac:dyDescent="0.15">
      <c r="B616" s="67"/>
    </row>
    <row r="617" spans="2:2" ht="20.100000000000001" customHeight="1" x14ac:dyDescent="0.15">
      <c r="B617" s="67"/>
    </row>
    <row r="618" spans="2:2" ht="20.100000000000001" customHeight="1" x14ac:dyDescent="0.15">
      <c r="B618" s="67"/>
    </row>
    <row r="619" spans="2:2" ht="20.100000000000001" customHeight="1" x14ac:dyDescent="0.15">
      <c r="B619" s="67"/>
    </row>
    <row r="620" spans="2:2" ht="20.100000000000001" customHeight="1" x14ac:dyDescent="0.15">
      <c r="B620" s="67"/>
    </row>
    <row r="621" spans="2:2" ht="20.100000000000001" customHeight="1" x14ac:dyDescent="0.15">
      <c r="B621" s="67"/>
    </row>
    <row r="622" spans="2:2" ht="20.100000000000001" customHeight="1" x14ac:dyDescent="0.15">
      <c r="B622" s="67"/>
    </row>
    <row r="623" spans="2:2" ht="20.100000000000001" customHeight="1" x14ac:dyDescent="0.15">
      <c r="B623" s="67"/>
    </row>
    <row r="624" spans="2:2" ht="20.100000000000001" customHeight="1" x14ac:dyDescent="0.15">
      <c r="B624" s="67"/>
    </row>
    <row r="625" spans="2:2" ht="20.100000000000001" customHeight="1" x14ac:dyDescent="0.15">
      <c r="B625" s="67"/>
    </row>
    <row r="626" spans="2:2" ht="20.100000000000001" customHeight="1" x14ac:dyDescent="0.15">
      <c r="B626" s="67"/>
    </row>
    <row r="627" spans="2:2" ht="20.100000000000001" customHeight="1" x14ac:dyDescent="0.15">
      <c r="B627" s="67"/>
    </row>
    <row r="628" spans="2:2" ht="20.100000000000001" customHeight="1" x14ac:dyDescent="0.15">
      <c r="B628" s="67"/>
    </row>
    <row r="629" spans="2:2" ht="20.100000000000001" customHeight="1" x14ac:dyDescent="0.15">
      <c r="B629" s="67"/>
    </row>
    <row r="630" spans="2:2" ht="20.100000000000001" customHeight="1" x14ac:dyDescent="0.15">
      <c r="B630" s="67"/>
    </row>
    <row r="631" spans="2:2" ht="20.100000000000001" customHeight="1" x14ac:dyDescent="0.15">
      <c r="B631" s="67"/>
    </row>
    <row r="632" spans="2:2" ht="20.100000000000001" customHeight="1" x14ac:dyDescent="0.15">
      <c r="B632" s="67"/>
    </row>
    <row r="633" spans="2:2" ht="20.100000000000001" customHeight="1" x14ac:dyDescent="0.15">
      <c r="B633" s="67"/>
    </row>
    <row r="634" spans="2:2" ht="20.100000000000001" customHeight="1" x14ac:dyDescent="0.15">
      <c r="B634" s="67"/>
    </row>
    <row r="635" spans="2:2" ht="20.100000000000001" customHeight="1" x14ac:dyDescent="0.15">
      <c r="B635" s="67"/>
    </row>
    <row r="636" spans="2:2" ht="20.100000000000001" customHeight="1" x14ac:dyDescent="0.15">
      <c r="B636" s="67"/>
    </row>
    <row r="637" spans="2:2" ht="20.100000000000001" customHeight="1" x14ac:dyDescent="0.15">
      <c r="B637" s="67"/>
    </row>
    <row r="638" spans="2:2" ht="20.100000000000001" customHeight="1" x14ac:dyDescent="0.15">
      <c r="B638" s="67"/>
    </row>
    <row r="639" spans="2:2" ht="20.100000000000001" customHeight="1" x14ac:dyDescent="0.15">
      <c r="B639" s="67"/>
    </row>
    <row r="640" spans="2:2" ht="20.100000000000001" customHeight="1" x14ac:dyDescent="0.15">
      <c r="B640" s="67"/>
    </row>
    <row r="641" spans="2:2" ht="20.100000000000001" customHeight="1" x14ac:dyDescent="0.15">
      <c r="B641" s="67"/>
    </row>
    <row r="642" spans="2:2" ht="20.100000000000001" customHeight="1" x14ac:dyDescent="0.15">
      <c r="B642" s="67"/>
    </row>
    <row r="643" spans="2:2" ht="20.100000000000001" customHeight="1" x14ac:dyDescent="0.15">
      <c r="B643" s="67"/>
    </row>
    <row r="644" spans="2:2" ht="20.100000000000001" customHeight="1" x14ac:dyDescent="0.15">
      <c r="B644" s="67"/>
    </row>
    <row r="645" spans="2:2" ht="20.100000000000001" customHeight="1" x14ac:dyDescent="0.15">
      <c r="B645" s="67"/>
    </row>
    <row r="646" spans="2:2" ht="20.100000000000001" customHeight="1" x14ac:dyDescent="0.15">
      <c r="B646" s="67"/>
    </row>
    <row r="647" spans="2:2" ht="20.100000000000001" customHeight="1" x14ac:dyDescent="0.15">
      <c r="B647" s="67"/>
    </row>
    <row r="648" spans="2:2" ht="20.100000000000001" customHeight="1" x14ac:dyDescent="0.15">
      <c r="B648" s="67"/>
    </row>
    <row r="649" spans="2:2" ht="20.100000000000001" customHeight="1" x14ac:dyDescent="0.15">
      <c r="B649" s="67"/>
    </row>
    <row r="650" spans="2:2" ht="20.100000000000001" customHeight="1" x14ac:dyDescent="0.15">
      <c r="B650" s="67"/>
    </row>
    <row r="651" spans="2:2" ht="20.100000000000001" customHeight="1" x14ac:dyDescent="0.15">
      <c r="B651" s="67"/>
    </row>
    <row r="652" spans="2:2" ht="20.100000000000001" customHeight="1" x14ac:dyDescent="0.15">
      <c r="B652" s="67"/>
    </row>
    <row r="653" spans="2:2" ht="20.100000000000001" customHeight="1" x14ac:dyDescent="0.15">
      <c r="B653" s="67"/>
    </row>
    <row r="654" spans="2:2" ht="20.100000000000001" customHeight="1" x14ac:dyDescent="0.15">
      <c r="B654" s="67"/>
    </row>
    <row r="655" spans="2:2" ht="20.100000000000001" customHeight="1" x14ac:dyDescent="0.15">
      <c r="B655" s="67"/>
    </row>
    <row r="656" spans="2:2" ht="20.100000000000001" customHeight="1" x14ac:dyDescent="0.15">
      <c r="B656" s="67"/>
    </row>
    <row r="657" spans="2:2" ht="20.100000000000001" customHeight="1" x14ac:dyDescent="0.15">
      <c r="B657" s="67"/>
    </row>
    <row r="658" spans="2:2" ht="20.100000000000001" customHeight="1" x14ac:dyDescent="0.15">
      <c r="B658" s="67"/>
    </row>
    <row r="659" spans="2:2" ht="20.100000000000001" customHeight="1" x14ac:dyDescent="0.15">
      <c r="B659" s="67"/>
    </row>
    <row r="660" spans="2:2" ht="20.100000000000001" customHeight="1" x14ac:dyDescent="0.15">
      <c r="B660" s="67"/>
    </row>
    <row r="661" spans="2:2" ht="20.100000000000001" customHeight="1" x14ac:dyDescent="0.15">
      <c r="B661" s="67"/>
    </row>
    <row r="662" spans="2:2" ht="20.100000000000001" customHeight="1" x14ac:dyDescent="0.15">
      <c r="B662" s="67"/>
    </row>
    <row r="663" spans="2:2" ht="20.100000000000001" customHeight="1" x14ac:dyDescent="0.15">
      <c r="B663" s="67"/>
    </row>
    <row r="664" spans="2:2" ht="20.100000000000001" customHeight="1" x14ac:dyDescent="0.15">
      <c r="B664" s="67"/>
    </row>
    <row r="665" spans="2:2" ht="20.100000000000001" customHeight="1" x14ac:dyDescent="0.15">
      <c r="B665" s="67"/>
    </row>
    <row r="666" spans="2:2" ht="20.100000000000001" customHeight="1" x14ac:dyDescent="0.15">
      <c r="B666" s="67"/>
    </row>
    <row r="667" spans="2:2" ht="20.100000000000001" customHeight="1" x14ac:dyDescent="0.15">
      <c r="B667" s="67"/>
    </row>
    <row r="668" spans="2:2" ht="20.100000000000001" customHeight="1" x14ac:dyDescent="0.15">
      <c r="B668" s="67"/>
    </row>
    <row r="669" spans="2:2" ht="20.100000000000001" customHeight="1" x14ac:dyDescent="0.15">
      <c r="B669" s="67"/>
    </row>
    <row r="670" spans="2:2" ht="20.100000000000001" customHeight="1" x14ac:dyDescent="0.15">
      <c r="B670" s="67"/>
    </row>
    <row r="671" spans="2:2" ht="20.100000000000001" customHeight="1" x14ac:dyDescent="0.15">
      <c r="B671" s="67"/>
    </row>
    <row r="672" spans="2:2" ht="20.100000000000001" customHeight="1" x14ac:dyDescent="0.15">
      <c r="B672" s="67"/>
    </row>
    <row r="673" spans="2:2" ht="20.100000000000001" customHeight="1" x14ac:dyDescent="0.15">
      <c r="B673" s="67"/>
    </row>
    <row r="674" spans="2:2" ht="20.100000000000001" customHeight="1" x14ac:dyDescent="0.15">
      <c r="B674" s="67"/>
    </row>
    <row r="675" spans="2:2" ht="20.100000000000001" customHeight="1" x14ac:dyDescent="0.15">
      <c r="B675" s="67"/>
    </row>
    <row r="676" spans="2:2" ht="20.100000000000001" customHeight="1" x14ac:dyDescent="0.15">
      <c r="B676" s="67"/>
    </row>
    <row r="677" spans="2:2" ht="20.100000000000001" customHeight="1" x14ac:dyDescent="0.15">
      <c r="B677" s="67"/>
    </row>
    <row r="678" spans="2:2" ht="20.100000000000001" customHeight="1" x14ac:dyDescent="0.15">
      <c r="B678" s="67"/>
    </row>
    <row r="679" spans="2:2" ht="20.100000000000001" customHeight="1" x14ac:dyDescent="0.15">
      <c r="B679" s="67"/>
    </row>
    <row r="680" spans="2:2" ht="20.100000000000001" customHeight="1" x14ac:dyDescent="0.15">
      <c r="B680" s="67"/>
    </row>
    <row r="681" spans="2:2" ht="20.100000000000001" customHeight="1" x14ac:dyDescent="0.15">
      <c r="B681" s="67"/>
    </row>
    <row r="682" spans="2:2" ht="20.100000000000001" customHeight="1" x14ac:dyDescent="0.15">
      <c r="B682" s="67"/>
    </row>
    <row r="683" spans="2:2" ht="20.100000000000001" customHeight="1" x14ac:dyDescent="0.15">
      <c r="B683" s="67"/>
    </row>
    <row r="684" spans="2:2" ht="20.100000000000001" customHeight="1" x14ac:dyDescent="0.15">
      <c r="B684" s="67"/>
    </row>
    <row r="685" spans="2:2" ht="20.100000000000001" customHeight="1" x14ac:dyDescent="0.15">
      <c r="B685" s="67"/>
    </row>
    <row r="686" spans="2:2" ht="20.100000000000001" customHeight="1" x14ac:dyDescent="0.15">
      <c r="B686" s="67"/>
    </row>
    <row r="687" spans="2:2" ht="20.100000000000001" customHeight="1" x14ac:dyDescent="0.15">
      <c r="B687" s="67"/>
    </row>
    <row r="688" spans="2:2" ht="20.100000000000001" customHeight="1" x14ac:dyDescent="0.15">
      <c r="B688" s="67"/>
    </row>
    <row r="689" spans="2:2" ht="20.100000000000001" customHeight="1" x14ac:dyDescent="0.15">
      <c r="B689" s="67"/>
    </row>
    <row r="690" spans="2:2" ht="20.100000000000001" customHeight="1" x14ac:dyDescent="0.15">
      <c r="B690" s="67"/>
    </row>
    <row r="691" spans="2:2" ht="20.100000000000001" customHeight="1" x14ac:dyDescent="0.15">
      <c r="B691" s="67"/>
    </row>
    <row r="692" spans="2:2" ht="20.100000000000001" customHeight="1" x14ac:dyDescent="0.15">
      <c r="B692" s="67"/>
    </row>
    <row r="693" spans="2:2" ht="20.100000000000001" customHeight="1" x14ac:dyDescent="0.15">
      <c r="B693" s="67"/>
    </row>
    <row r="694" spans="2:2" ht="20.100000000000001" customHeight="1" x14ac:dyDescent="0.15">
      <c r="B694" s="67"/>
    </row>
    <row r="695" spans="2:2" ht="20.100000000000001" customHeight="1" x14ac:dyDescent="0.15">
      <c r="B695" s="67"/>
    </row>
    <row r="696" spans="2:2" ht="20.100000000000001" customHeight="1" x14ac:dyDescent="0.15">
      <c r="B696" s="67"/>
    </row>
    <row r="697" spans="2:2" ht="20.100000000000001" customHeight="1" x14ac:dyDescent="0.15">
      <c r="B697" s="67"/>
    </row>
    <row r="698" spans="2:2" ht="20.100000000000001" customHeight="1" x14ac:dyDescent="0.15">
      <c r="B698" s="67"/>
    </row>
    <row r="699" spans="2:2" ht="20.100000000000001" customHeight="1" x14ac:dyDescent="0.15">
      <c r="B699" s="67"/>
    </row>
    <row r="700" spans="2:2" ht="20.100000000000001" customHeight="1" x14ac:dyDescent="0.15">
      <c r="B700" s="67"/>
    </row>
    <row r="701" spans="2:2" ht="20.100000000000001" customHeight="1" x14ac:dyDescent="0.15">
      <c r="B701" s="67"/>
    </row>
    <row r="702" spans="2:2" ht="20.100000000000001" customHeight="1" x14ac:dyDescent="0.15">
      <c r="B702" s="67"/>
    </row>
    <row r="703" spans="2:2" ht="20.100000000000001" customHeight="1" x14ac:dyDescent="0.15">
      <c r="B703" s="67"/>
    </row>
    <row r="704" spans="2:2" ht="20.100000000000001" customHeight="1" x14ac:dyDescent="0.15">
      <c r="B704" s="67"/>
    </row>
    <row r="705" spans="2:2" ht="20.100000000000001" customHeight="1" x14ac:dyDescent="0.15">
      <c r="B705" s="67"/>
    </row>
    <row r="706" spans="2:2" ht="20.100000000000001" customHeight="1" x14ac:dyDescent="0.15">
      <c r="B706" s="67"/>
    </row>
    <row r="707" spans="2:2" ht="20.100000000000001" customHeight="1" x14ac:dyDescent="0.15">
      <c r="B707" s="67"/>
    </row>
    <row r="708" spans="2:2" ht="20.100000000000001" customHeight="1" x14ac:dyDescent="0.15">
      <c r="B708" s="67"/>
    </row>
    <row r="709" spans="2:2" ht="20.100000000000001" customHeight="1" x14ac:dyDescent="0.15">
      <c r="B709" s="67"/>
    </row>
    <row r="710" spans="2:2" ht="20.100000000000001" customHeight="1" x14ac:dyDescent="0.15">
      <c r="B710" s="67"/>
    </row>
    <row r="711" spans="2:2" ht="20.100000000000001" customHeight="1" x14ac:dyDescent="0.15">
      <c r="B711" s="67"/>
    </row>
    <row r="712" spans="2:2" ht="20.100000000000001" customHeight="1" x14ac:dyDescent="0.15">
      <c r="B712" s="67"/>
    </row>
    <row r="713" spans="2:2" ht="20.100000000000001" customHeight="1" x14ac:dyDescent="0.15">
      <c r="B713" s="67"/>
    </row>
    <row r="714" spans="2:2" ht="20.100000000000001" customHeight="1" x14ac:dyDescent="0.15">
      <c r="B714" s="67"/>
    </row>
    <row r="715" spans="2:2" ht="20.100000000000001" customHeight="1" x14ac:dyDescent="0.15">
      <c r="B715" s="67"/>
    </row>
    <row r="716" spans="2:2" ht="20.100000000000001" customHeight="1" x14ac:dyDescent="0.15">
      <c r="B716" s="67"/>
    </row>
    <row r="717" spans="2:2" ht="20.100000000000001" customHeight="1" x14ac:dyDescent="0.15">
      <c r="B717" s="67"/>
    </row>
    <row r="718" spans="2:2" ht="20.100000000000001" customHeight="1" x14ac:dyDescent="0.15">
      <c r="B718" s="67"/>
    </row>
    <row r="719" spans="2:2" ht="20.100000000000001" customHeight="1" x14ac:dyDescent="0.15">
      <c r="B719" s="67"/>
    </row>
    <row r="720" spans="2:2" ht="20.100000000000001" customHeight="1" x14ac:dyDescent="0.15">
      <c r="B720" s="67"/>
    </row>
    <row r="721" spans="2:2" ht="20.100000000000001" customHeight="1" x14ac:dyDescent="0.15">
      <c r="B721" s="67"/>
    </row>
    <row r="722" spans="2:2" ht="20.100000000000001" customHeight="1" x14ac:dyDescent="0.15">
      <c r="B722" s="67"/>
    </row>
    <row r="723" spans="2:2" ht="20.100000000000001" customHeight="1" x14ac:dyDescent="0.15">
      <c r="B723" s="67"/>
    </row>
    <row r="724" spans="2:2" ht="20.100000000000001" customHeight="1" x14ac:dyDescent="0.15">
      <c r="B724" s="67"/>
    </row>
    <row r="725" spans="2:2" ht="20.100000000000001" customHeight="1" x14ac:dyDescent="0.15">
      <c r="B725" s="67"/>
    </row>
    <row r="726" spans="2:2" ht="20.100000000000001" customHeight="1" x14ac:dyDescent="0.15">
      <c r="B726" s="67"/>
    </row>
    <row r="727" spans="2:2" ht="20.100000000000001" customHeight="1" x14ac:dyDescent="0.15">
      <c r="B727" s="67"/>
    </row>
    <row r="728" spans="2:2" ht="20.100000000000001" customHeight="1" x14ac:dyDescent="0.15">
      <c r="B728" s="67"/>
    </row>
    <row r="729" spans="2:2" ht="20.100000000000001" customHeight="1" x14ac:dyDescent="0.15">
      <c r="B729" s="67"/>
    </row>
    <row r="730" spans="2:2" ht="20.100000000000001" customHeight="1" x14ac:dyDescent="0.15">
      <c r="B730" s="67"/>
    </row>
    <row r="731" spans="2:2" ht="20.100000000000001" customHeight="1" x14ac:dyDescent="0.15">
      <c r="B731" s="67"/>
    </row>
    <row r="732" spans="2:2" ht="20.100000000000001" customHeight="1" x14ac:dyDescent="0.15">
      <c r="B732" s="67"/>
    </row>
    <row r="733" spans="2:2" ht="20.100000000000001" customHeight="1" x14ac:dyDescent="0.15">
      <c r="B733" s="67"/>
    </row>
    <row r="734" spans="2:2" ht="20.100000000000001" customHeight="1" x14ac:dyDescent="0.15">
      <c r="B734" s="67"/>
    </row>
    <row r="735" spans="2:2" ht="20.100000000000001" customHeight="1" x14ac:dyDescent="0.15">
      <c r="B735" s="67"/>
    </row>
    <row r="736" spans="2:2" ht="20.100000000000001" customHeight="1" x14ac:dyDescent="0.15">
      <c r="B736" s="67"/>
    </row>
    <row r="737" spans="2:2" ht="20.100000000000001" customHeight="1" x14ac:dyDescent="0.15">
      <c r="B737" s="67"/>
    </row>
    <row r="738" spans="2:2" ht="20.100000000000001" customHeight="1" x14ac:dyDescent="0.15">
      <c r="B738" s="67"/>
    </row>
    <row r="739" spans="2:2" ht="20.100000000000001" customHeight="1" x14ac:dyDescent="0.15">
      <c r="B739" s="67"/>
    </row>
    <row r="740" spans="2:2" ht="20.100000000000001" customHeight="1" x14ac:dyDescent="0.15">
      <c r="B740" s="67"/>
    </row>
    <row r="741" spans="2:2" ht="20.100000000000001" customHeight="1" x14ac:dyDescent="0.15">
      <c r="B741" s="67"/>
    </row>
    <row r="742" spans="2:2" ht="20.100000000000001" customHeight="1" x14ac:dyDescent="0.15">
      <c r="B742" s="67"/>
    </row>
    <row r="743" spans="2:2" ht="20.100000000000001" customHeight="1" x14ac:dyDescent="0.15">
      <c r="B743" s="67"/>
    </row>
    <row r="744" spans="2:2" ht="20.100000000000001" customHeight="1" x14ac:dyDescent="0.15">
      <c r="B744" s="67"/>
    </row>
    <row r="745" spans="2:2" ht="20.100000000000001" customHeight="1" x14ac:dyDescent="0.15">
      <c r="B745" s="67"/>
    </row>
    <row r="746" spans="2:2" ht="20.100000000000001" customHeight="1" x14ac:dyDescent="0.15">
      <c r="B746" s="67"/>
    </row>
    <row r="747" spans="2:2" ht="20.100000000000001" customHeight="1" x14ac:dyDescent="0.15">
      <c r="B747" s="67"/>
    </row>
    <row r="748" spans="2:2" ht="20.100000000000001" customHeight="1" x14ac:dyDescent="0.15">
      <c r="B748" s="67"/>
    </row>
    <row r="749" spans="2:2" ht="20.100000000000001" customHeight="1" x14ac:dyDescent="0.15">
      <c r="B749" s="67"/>
    </row>
    <row r="750" spans="2:2" ht="20.100000000000001" customHeight="1" x14ac:dyDescent="0.15">
      <c r="B750" s="67"/>
    </row>
    <row r="751" spans="2:2" ht="20.100000000000001" customHeight="1" x14ac:dyDescent="0.15">
      <c r="B751" s="67"/>
    </row>
    <row r="752" spans="2:2" ht="20.100000000000001" customHeight="1" x14ac:dyDescent="0.15">
      <c r="B752" s="67"/>
    </row>
    <row r="753" spans="2:2" ht="20.100000000000001" customHeight="1" x14ac:dyDescent="0.15">
      <c r="B753" s="67"/>
    </row>
    <row r="754" spans="2:2" ht="20.100000000000001" customHeight="1" x14ac:dyDescent="0.15">
      <c r="B754" s="67"/>
    </row>
    <row r="755" spans="2:2" ht="20.100000000000001" customHeight="1" x14ac:dyDescent="0.15">
      <c r="B755" s="67"/>
    </row>
    <row r="756" spans="2:2" ht="20.100000000000001" customHeight="1" x14ac:dyDescent="0.15">
      <c r="B756" s="67"/>
    </row>
    <row r="757" spans="2:2" ht="20.100000000000001" customHeight="1" x14ac:dyDescent="0.15">
      <c r="B757" s="67"/>
    </row>
    <row r="758" spans="2:2" ht="20.100000000000001" customHeight="1" x14ac:dyDescent="0.15">
      <c r="B758" s="67"/>
    </row>
    <row r="759" spans="2:2" ht="20.100000000000001" customHeight="1" x14ac:dyDescent="0.15">
      <c r="B759" s="67"/>
    </row>
    <row r="760" spans="2:2" ht="20.100000000000001" customHeight="1" x14ac:dyDescent="0.15">
      <c r="B760" s="67"/>
    </row>
    <row r="761" spans="2:2" ht="20.100000000000001" customHeight="1" x14ac:dyDescent="0.15">
      <c r="B761" s="67"/>
    </row>
    <row r="762" spans="2:2" ht="20.100000000000001" customHeight="1" x14ac:dyDescent="0.15">
      <c r="B762" s="67"/>
    </row>
    <row r="763" spans="2:2" ht="20.100000000000001" customHeight="1" x14ac:dyDescent="0.15">
      <c r="B763" s="67"/>
    </row>
    <row r="764" spans="2:2" ht="20.100000000000001" customHeight="1" x14ac:dyDescent="0.15">
      <c r="B764" s="67"/>
    </row>
    <row r="765" spans="2:2" ht="20.100000000000001" customHeight="1" x14ac:dyDescent="0.15">
      <c r="B765" s="67"/>
    </row>
    <row r="766" spans="2:2" ht="20.100000000000001" customHeight="1" x14ac:dyDescent="0.15">
      <c r="B766" s="67"/>
    </row>
    <row r="767" spans="2:2" ht="20.100000000000001" customHeight="1" x14ac:dyDescent="0.15">
      <c r="B767" s="67"/>
    </row>
    <row r="768" spans="2:2" ht="20.100000000000001" customHeight="1" x14ac:dyDescent="0.15">
      <c r="B768" s="67"/>
    </row>
    <row r="769" spans="2:2" ht="20.100000000000001" customHeight="1" x14ac:dyDescent="0.15">
      <c r="B769" s="67"/>
    </row>
    <row r="770" spans="2:2" ht="20.100000000000001" customHeight="1" x14ac:dyDescent="0.15">
      <c r="B770" s="67"/>
    </row>
    <row r="771" spans="2:2" ht="20.100000000000001" customHeight="1" x14ac:dyDescent="0.15">
      <c r="B771" s="67"/>
    </row>
    <row r="772" spans="2:2" ht="20.100000000000001" customHeight="1" x14ac:dyDescent="0.15">
      <c r="B772" s="67"/>
    </row>
    <row r="773" spans="2:2" ht="20.100000000000001" customHeight="1" x14ac:dyDescent="0.15">
      <c r="B773" s="67"/>
    </row>
    <row r="774" spans="2:2" ht="20.100000000000001" customHeight="1" x14ac:dyDescent="0.15">
      <c r="B774" s="67"/>
    </row>
    <row r="775" spans="2:2" ht="20.100000000000001" customHeight="1" x14ac:dyDescent="0.15">
      <c r="B775" s="67"/>
    </row>
    <row r="776" spans="2:2" ht="20.100000000000001" customHeight="1" x14ac:dyDescent="0.15">
      <c r="B776" s="67"/>
    </row>
    <row r="777" spans="2:2" ht="20.100000000000001" customHeight="1" x14ac:dyDescent="0.15">
      <c r="B777" s="67"/>
    </row>
    <row r="778" spans="2:2" ht="20.100000000000001" customHeight="1" x14ac:dyDescent="0.15">
      <c r="B778" s="67"/>
    </row>
    <row r="779" spans="2:2" ht="20.100000000000001" customHeight="1" x14ac:dyDescent="0.15">
      <c r="B779" s="67"/>
    </row>
    <row r="780" spans="2:2" ht="20.100000000000001" customHeight="1" x14ac:dyDescent="0.15">
      <c r="B780" s="67"/>
    </row>
    <row r="781" spans="2:2" ht="20.100000000000001" customHeight="1" x14ac:dyDescent="0.15">
      <c r="B781" s="67"/>
    </row>
    <row r="782" spans="2:2" ht="20.100000000000001" customHeight="1" x14ac:dyDescent="0.15">
      <c r="B782" s="67"/>
    </row>
    <row r="783" spans="2:2" ht="20.100000000000001" customHeight="1" x14ac:dyDescent="0.15">
      <c r="B783" s="67"/>
    </row>
    <row r="784" spans="2:2" ht="20.100000000000001" customHeight="1" x14ac:dyDescent="0.15">
      <c r="B784" s="67"/>
    </row>
    <row r="785" spans="2:2" ht="20.100000000000001" customHeight="1" x14ac:dyDescent="0.15">
      <c r="B785" s="67"/>
    </row>
    <row r="786" spans="2:2" ht="20.100000000000001" customHeight="1" x14ac:dyDescent="0.15">
      <c r="B786" s="67"/>
    </row>
    <row r="787" spans="2:2" ht="20.100000000000001" customHeight="1" x14ac:dyDescent="0.15">
      <c r="B787" s="67"/>
    </row>
    <row r="788" spans="2:2" ht="20.100000000000001" customHeight="1" x14ac:dyDescent="0.15">
      <c r="B788" s="67"/>
    </row>
    <row r="789" spans="2:2" ht="20.100000000000001" customHeight="1" x14ac:dyDescent="0.15">
      <c r="B789" s="67"/>
    </row>
    <row r="790" spans="2:2" ht="20.100000000000001" customHeight="1" x14ac:dyDescent="0.15">
      <c r="B790" s="67"/>
    </row>
    <row r="791" spans="2:2" ht="20.100000000000001" customHeight="1" x14ac:dyDescent="0.15">
      <c r="B791" s="67"/>
    </row>
    <row r="792" spans="2:2" ht="20.100000000000001" customHeight="1" x14ac:dyDescent="0.15">
      <c r="B792" s="67"/>
    </row>
    <row r="793" spans="2:2" ht="20.100000000000001" customHeight="1" x14ac:dyDescent="0.15">
      <c r="B793" s="67"/>
    </row>
    <row r="794" spans="2:2" ht="20.100000000000001" customHeight="1" x14ac:dyDescent="0.15">
      <c r="B794" s="67"/>
    </row>
    <row r="795" spans="2:2" ht="20.100000000000001" customHeight="1" x14ac:dyDescent="0.15">
      <c r="B795" s="67"/>
    </row>
    <row r="796" spans="2:2" ht="20.100000000000001" customHeight="1" x14ac:dyDescent="0.15">
      <c r="B796" s="67"/>
    </row>
    <row r="797" spans="2:2" ht="20.100000000000001" customHeight="1" x14ac:dyDescent="0.15">
      <c r="B797" s="67"/>
    </row>
    <row r="798" spans="2:2" ht="20.100000000000001" customHeight="1" x14ac:dyDescent="0.15">
      <c r="B798" s="67"/>
    </row>
    <row r="799" spans="2:2" ht="20.100000000000001" customHeight="1" x14ac:dyDescent="0.15">
      <c r="B799" s="67"/>
    </row>
    <row r="800" spans="2:2" ht="20.100000000000001" customHeight="1" x14ac:dyDescent="0.15">
      <c r="B800" s="67"/>
    </row>
    <row r="801" spans="2:2" ht="20.100000000000001" customHeight="1" x14ac:dyDescent="0.15">
      <c r="B801" s="67"/>
    </row>
    <row r="802" spans="2:2" ht="20.100000000000001" customHeight="1" x14ac:dyDescent="0.15">
      <c r="B802" s="67"/>
    </row>
    <row r="803" spans="2:2" ht="20.100000000000001" customHeight="1" x14ac:dyDescent="0.15">
      <c r="B803" s="67"/>
    </row>
    <row r="804" spans="2:2" ht="20.100000000000001" customHeight="1" x14ac:dyDescent="0.15">
      <c r="B804" s="67"/>
    </row>
    <row r="805" spans="2:2" ht="20.100000000000001" customHeight="1" x14ac:dyDescent="0.15">
      <c r="B805" s="67"/>
    </row>
    <row r="806" spans="2:2" ht="20.100000000000001" customHeight="1" x14ac:dyDescent="0.15">
      <c r="B806" s="67"/>
    </row>
    <row r="807" spans="2:2" ht="20.100000000000001" customHeight="1" x14ac:dyDescent="0.15">
      <c r="B807" s="67"/>
    </row>
    <row r="808" spans="2:2" ht="20.100000000000001" customHeight="1" x14ac:dyDescent="0.15">
      <c r="B808" s="67"/>
    </row>
    <row r="809" spans="2:2" ht="20.100000000000001" customHeight="1" x14ac:dyDescent="0.15">
      <c r="B809" s="67"/>
    </row>
    <row r="810" spans="2:2" ht="20.100000000000001" customHeight="1" x14ac:dyDescent="0.15">
      <c r="B810" s="67"/>
    </row>
    <row r="811" spans="2:2" ht="20.100000000000001" customHeight="1" x14ac:dyDescent="0.15">
      <c r="B811" s="67"/>
    </row>
    <row r="812" spans="2:2" ht="20.100000000000001" customHeight="1" x14ac:dyDescent="0.15">
      <c r="B812" s="67"/>
    </row>
    <row r="813" spans="2:2" ht="20.100000000000001" customHeight="1" x14ac:dyDescent="0.15">
      <c r="B813" s="67"/>
    </row>
    <row r="814" spans="2:2" ht="20.100000000000001" customHeight="1" x14ac:dyDescent="0.15">
      <c r="B814" s="67"/>
    </row>
    <row r="815" spans="2:2" ht="20.100000000000001" customHeight="1" x14ac:dyDescent="0.15">
      <c r="B815" s="67"/>
    </row>
    <row r="816" spans="2:2" ht="20.100000000000001" customHeight="1" x14ac:dyDescent="0.15">
      <c r="B816" s="67"/>
    </row>
    <row r="817" spans="2:2" ht="20.100000000000001" customHeight="1" x14ac:dyDescent="0.15">
      <c r="B817" s="67"/>
    </row>
    <row r="818" spans="2:2" ht="20.100000000000001" customHeight="1" x14ac:dyDescent="0.15">
      <c r="B818" s="67"/>
    </row>
    <row r="819" spans="2:2" ht="20.100000000000001" customHeight="1" x14ac:dyDescent="0.15">
      <c r="B819" s="67"/>
    </row>
    <row r="820" spans="2:2" ht="20.100000000000001" customHeight="1" x14ac:dyDescent="0.15">
      <c r="B820" s="67"/>
    </row>
    <row r="821" spans="2:2" ht="20.100000000000001" customHeight="1" x14ac:dyDescent="0.15">
      <c r="B821" s="67"/>
    </row>
    <row r="822" spans="2:2" ht="20.100000000000001" customHeight="1" x14ac:dyDescent="0.15">
      <c r="B822" s="67"/>
    </row>
    <row r="823" spans="2:2" ht="20.100000000000001" customHeight="1" x14ac:dyDescent="0.15">
      <c r="B823" s="67"/>
    </row>
    <row r="824" spans="2:2" ht="20.100000000000001" customHeight="1" x14ac:dyDescent="0.15">
      <c r="B824" s="67"/>
    </row>
    <row r="825" spans="2:2" ht="20.100000000000001" customHeight="1" x14ac:dyDescent="0.15">
      <c r="B825" s="67"/>
    </row>
    <row r="826" spans="2:2" ht="20.100000000000001" customHeight="1" x14ac:dyDescent="0.15">
      <c r="B826" s="67"/>
    </row>
    <row r="827" spans="2:2" ht="20.100000000000001" customHeight="1" x14ac:dyDescent="0.15">
      <c r="B827" s="67"/>
    </row>
    <row r="828" spans="2:2" ht="20.100000000000001" customHeight="1" x14ac:dyDescent="0.15">
      <c r="B828" s="67"/>
    </row>
    <row r="829" spans="2:2" ht="20.100000000000001" customHeight="1" x14ac:dyDescent="0.15">
      <c r="B829" s="67"/>
    </row>
    <row r="830" spans="2:2" ht="20.100000000000001" customHeight="1" x14ac:dyDescent="0.15">
      <c r="B830" s="67"/>
    </row>
    <row r="831" spans="2:2" ht="20.100000000000001" customHeight="1" x14ac:dyDescent="0.15">
      <c r="B831" s="67"/>
    </row>
    <row r="832" spans="2:2" ht="20.100000000000001" customHeight="1" x14ac:dyDescent="0.15">
      <c r="B832" s="67"/>
    </row>
    <row r="833" spans="2:2" ht="20.100000000000001" customHeight="1" x14ac:dyDescent="0.15">
      <c r="B833" s="67"/>
    </row>
    <row r="834" spans="2:2" ht="20.100000000000001" customHeight="1" x14ac:dyDescent="0.15">
      <c r="B834" s="67"/>
    </row>
    <row r="835" spans="2:2" ht="20.100000000000001" customHeight="1" x14ac:dyDescent="0.15">
      <c r="B835" s="67"/>
    </row>
    <row r="836" spans="2:2" ht="20.100000000000001" customHeight="1" x14ac:dyDescent="0.15">
      <c r="B836" s="67"/>
    </row>
    <row r="837" spans="2:2" ht="20.100000000000001" customHeight="1" x14ac:dyDescent="0.15">
      <c r="B837" s="67"/>
    </row>
    <row r="838" spans="2:2" ht="20.100000000000001" customHeight="1" x14ac:dyDescent="0.15">
      <c r="B838" s="67"/>
    </row>
    <row r="839" spans="2:2" ht="20.100000000000001" customHeight="1" x14ac:dyDescent="0.15">
      <c r="B839" s="67"/>
    </row>
    <row r="840" spans="2:2" ht="20.100000000000001" customHeight="1" x14ac:dyDescent="0.15">
      <c r="B840" s="67"/>
    </row>
    <row r="841" spans="2:2" ht="20.100000000000001" customHeight="1" x14ac:dyDescent="0.15">
      <c r="B841" s="67"/>
    </row>
    <row r="842" spans="2:2" ht="20.100000000000001" customHeight="1" x14ac:dyDescent="0.15">
      <c r="B842" s="67"/>
    </row>
    <row r="843" spans="2:2" ht="20.100000000000001" customHeight="1" x14ac:dyDescent="0.15">
      <c r="B843" s="67"/>
    </row>
    <row r="844" spans="2:2" ht="20.100000000000001" customHeight="1" x14ac:dyDescent="0.15">
      <c r="B844" s="67"/>
    </row>
    <row r="845" spans="2:2" ht="20.100000000000001" customHeight="1" x14ac:dyDescent="0.15">
      <c r="B845" s="67"/>
    </row>
    <row r="846" spans="2:2" ht="20.100000000000001" customHeight="1" x14ac:dyDescent="0.15">
      <c r="B846" s="67"/>
    </row>
    <row r="847" spans="2:2" ht="20.100000000000001" customHeight="1" x14ac:dyDescent="0.15">
      <c r="B847" s="67"/>
    </row>
    <row r="848" spans="2:2" ht="20.100000000000001" customHeight="1" x14ac:dyDescent="0.15">
      <c r="B848" s="67"/>
    </row>
    <row r="849" spans="2:2" ht="20.100000000000001" customHeight="1" x14ac:dyDescent="0.15">
      <c r="B849" s="67"/>
    </row>
    <row r="850" spans="2:2" ht="20.100000000000001" customHeight="1" x14ac:dyDescent="0.15">
      <c r="B850" s="67"/>
    </row>
    <row r="851" spans="2:2" ht="20.100000000000001" customHeight="1" x14ac:dyDescent="0.15">
      <c r="B851" s="67"/>
    </row>
    <row r="852" spans="2:2" ht="20.100000000000001" customHeight="1" x14ac:dyDescent="0.15">
      <c r="B852" s="67"/>
    </row>
    <row r="853" spans="2:2" ht="20.100000000000001" customHeight="1" x14ac:dyDescent="0.15">
      <c r="B853" s="67"/>
    </row>
    <row r="854" spans="2:2" ht="20.100000000000001" customHeight="1" x14ac:dyDescent="0.15">
      <c r="B854" s="67"/>
    </row>
    <row r="855" spans="2:2" ht="20.100000000000001" customHeight="1" x14ac:dyDescent="0.15">
      <c r="B855" s="67"/>
    </row>
    <row r="856" spans="2:2" ht="20.100000000000001" customHeight="1" x14ac:dyDescent="0.15">
      <c r="B856" s="67"/>
    </row>
    <row r="857" spans="2:2" ht="20.100000000000001" customHeight="1" x14ac:dyDescent="0.15">
      <c r="B857" s="67"/>
    </row>
    <row r="858" spans="2:2" ht="20.100000000000001" customHeight="1" x14ac:dyDescent="0.15">
      <c r="B858" s="67"/>
    </row>
    <row r="859" spans="2:2" ht="20.100000000000001" customHeight="1" x14ac:dyDescent="0.15">
      <c r="B859" s="67"/>
    </row>
    <row r="860" spans="2:2" ht="20.100000000000001" customHeight="1" x14ac:dyDescent="0.15">
      <c r="B860" s="67"/>
    </row>
    <row r="861" spans="2:2" ht="20.100000000000001" customHeight="1" x14ac:dyDescent="0.15">
      <c r="B861" s="67"/>
    </row>
    <row r="862" spans="2:2" ht="20.100000000000001" customHeight="1" x14ac:dyDescent="0.15">
      <c r="B862" s="67"/>
    </row>
    <row r="863" spans="2:2" ht="20.100000000000001" customHeight="1" x14ac:dyDescent="0.15">
      <c r="B863" s="67"/>
    </row>
    <row r="864" spans="2:2" ht="20.100000000000001" customHeight="1" x14ac:dyDescent="0.15">
      <c r="B864" s="67"/>
    </row>
    <row r="865" spans="2:2" ht="20.100000000000001" customHeight="1" x14ac:dyDescent="0.15">
      <c r="B865" s="67"/>
    </row>
    <row r="866" spans="2:2" ht="20.100000000000001" customHeight="1" x14ac:dyDescent="0.15">
      <c r="B866" s="67"/>
    </row>
    <row r="867" spans="2:2" ht="20.100000000000001" customHeight="1" x14ac:dyDescent="0.15">
      <c r="B867" s="67"/>
    </row>
    <row r="868" spans="2:2" ht="20.100000000000001" customHeight="1" x14ac:dyDescent="0.15">
      <c r="B868" s="67"/>
    </row>
    <row r="869" spans="2:2" ht="20.100000000000001" customHeight="1" x14ac:dyDescent="0.15">
      <c r="B869" s="67"/>
    </row>
    <row r="870" spans="2:2" ht="20.100000000000001" customHeight="1" x14ac:dyDescent="0.15">
      <c r="B870" s="67"/>
    </row>
    <row r="871" spans="2:2" ht="20.100000000000001" customHeight="1" x14ac:dyDescent="0.15">
      <c r="B871" s="67"/>
    </row>
    <row r="872" spans="2:2" ht="20.100000000000001" customHeight="1" x14ac:dyDescent="0.15">
      <c r="B872" s="67"/>
    </row>
    <row r="873" spans="2:2" ht="20.100000000000001" customHeight="1" x14ac:dyDescent="0.15">
      <c r="B873" s="67"/>
    </row>
    <row r="874" spans="2:2" ht="20.100000000000001" customHeight="1" x14ac:dyDescent="0.15">
      <c r="B874" s="67"/>
    </row>
    <row r="875" spans="2:2" ht="20.100000000000001" customHeight="1" x14ac:dyDescent="0.15">
      <c r="B875" s="67"/>
    </row>
    <row r="876" spans="2:2" ht="20.100000000000001" customHeight="1" x14ac:dyDescent="0.15">
      <c r="B876" s="67"/>
    </row>
    <row r="877" spans="2:2" ht="20.100000000000001" customHeight="1" x14ac:dyDescent="0.15">
      <c r="B877" s="67"/>
    </row>
    <row r="878" spans="2:2" ht="20.100000000000001" customHeight="1" x14ac:dyDescent="0.15">
      <c r="B878" s="67"/>
    </row>
    <row r="879" spans="2:2" ht="20.100000000000001" customHeight="1" x14ac:dyDescent="0.15">
      <c r="B879" s="67"/>
    </row>
    <row r="880" spans="2:2" ht="20.100000000000001" customHeight="1" x14ac:dyDescent="0.15">
      <c r="B880" s="67"/>
    </row>
    <row r="881" spans="2:2" ht="20.100000000000001" customHeight="1" x14ac:dyDescent="0.15">
      <c r="B881" s="67"/>
    </row>
    <row r="882" spans="2:2" ht="20.100000000000001" customHeight="1" x14ac:dyDescent="0.15">
      <c r="B882" s="67"/>
    </row>
    <row r="883" spans="2:2" ht="20.100000000000001" customHeight="1" x14ac:dyDescent="0.15">
      <c r="B883" s="67"/>
    </row>
    <row r="884" spans="2:2" ht="20.100000000000001" customHeight="1" x14ac:dyDescent="0.15">
      <c r="B884" s="67"/>
    </row>
    <row r="885" spans="2:2" ht="20.100000000000001" customHeight="1" x14ac:dyDescent="0.15">
      <c r="B885" s="67"/>
    </row>
    <row r="886" spans="2:2" ht="20.100000000000001" customHeight="1" x14ac:dyDescent="0.15">
      <c r="B886" s="67"/>
    </row>
    <row r="887" spans="2:2" ht="20.100000000000001" customHeight="1" x14ac:dyDescent="0.15">
      <c r="B887" s="67"/>
    </row>
    <row r="888" spans="2:2" ht="20.100000000000001" customHeight="1" x14ac:dyDescent="0.15">
      <c r="B888" s="67"/>
    </row>
    <row r="889" spans="2:2" ht="20.100000000000001" customHeight="1" x14ac:dyDescent="0.15">
      <c r="B889" s="67"/>
    </row>
    <row r="890" spans="2:2" ht="20.100000000000001" customHeight="1" x14ac:dyDescent="0.15">
      <c r="B890" s="67"/>
    </row>
    <row r="891" spans="2:2" ht="20.100000000000001" customHeight="1" x14ac:dyDescent="0.15">
      <c r="B891" s="67"/>
    </row>
    <row r="892" spans="2:2" ht="20.100000000000001" customHeight="1" x14ac:dyDescent="0.15">
      <c r="B892" s="67"/>
    </row>
    <row r="893" spans="2:2" ht="20.100000000000001" customHeight="1" x14ac:dyDescent="0.15">
      <c r="B893" s="67"/>
    </row>
    <row r="894" spans="2:2" ht="20.100000000000001" customHeight="1" x14ac:dyDescent="0.15">
      <c r="B894" s="67"/>
    </row>
    <row r="895" spans="2:2" ht="20.100000000000001" customHeight="1" x14ac:dyDescent="0.15">
      <c r="B895" s="67"/>
    </row>
    <row r="896" spans="2:2" ht="20.100000000000001" customHeight="1" x14ac:dyDescent="0.15">
      <c r="B896" s="67"/>
    </row>
    <row r="897" spans="2:2" ht="20.100000000000001" customHeight="1" x14ac:dyDescent="0.15">
      <c r="B897" s="67"/>
    </row>
    <row r="898" spans="2:2" ht="20.100000000000001" customHeight="1" x14ac:dyDescent="0.15">
      <c r="B898" s="67"/>
    </row>
    <row r="899" spans="2:2" ht="20.100000000000001" customHeight="1" x14ac:dyDescent="0.15">
      <c r="B899" s="67"/>
    </row>
    <row r="900" spans="2:2" ht="20.100000000000001" customHeight="1" x14ac:dyDescent="0.15">
      <c r="B900" s="67"/>
    </row>
    <row r="901" spans="2:2" ht="20.100000000000001" customHeight="1" x14ac:dyDescent="0.15">
      <c r="B901" s="67"/>
    </row>
    <row r="902" spans="2:2" ht="20.100000000000001" customHeight="1" x14ac:dyDescent="0.15">
      <c r="B902" s="67"/>
    </row>
    <row r="903" spans="2:2" ht="20.100000000000001" customHeight="1" x14ac:dyDescent="0.15">
      <c r="B903" s="67"/>
    </row>
    <row r="904" spans="2:2" ht="20.100000000000001" customHeight="1" x14ac:dyDescent="0.15">
      <c r="B904" s="67"/>
    </row>
    <row r="905" spans="2:2" ht="20.100000000000001" customHeight="1" x14ac:dyDescent="0.15">
      <c r="B905" s="67"/>
    </row>
    <row r="906" spans="2:2" ht="20.100000000000001" customHeight="1" x14ac:dyDescent="0.15">
      <c r="B906" s="67"/>
    </row>
    <row r="907" spans="2:2" ht="20.100000000000001" customHeight="1" x14ac:dyDescent="0.15">
      <c r="B907" s="67"/>
    </row>
    <row r="908" spans="2:2" ht="20.100000000000001" customHeight="1" x14ac:dyDescent="0.15">
      <c r="B908" s="67"/>
    </row>
    <row r="909" spans="2:2" ht="20.100000000000001" customHeight="1" x14ac:dyDescent="0.15">
      <c r="B909" s="67"/>
    </row>
    <row r="910" spans="2:2" ht="20.100000000000001" customHeight="1" x14ac:dyDescent="0.15">
      <c r="B910" s="67"/>
    </row>
    <row r="911" spans="2:2" ht="20.100000000000001" customHeight="1" x14ac:dyDescent="0.15">
      <c r="B911" s="67"/>
    </row>
    <row r="912" spans="2:2" ht="20.100000000000001" customHeight="1" x14ac:dyDescent="0.15">
      <c r="B912" s="67"/>
    </row>
    <row r="913" spans="2:2" ht="20.100000000000001" customHeight="1" x14ac:dyDescent="0.15">
      <c r="B913" s="67"/>
    </row>
    <row r="914" spans="2:2" ht="20.100000000000001" customHeight="1" x14ac:dyDescent="0.15">
      <c r="B914" s="67"/>
    </row>
    <row r="915" spans="2:2" ht="20.100000000000001" customHeight="1" x14ac:dyDescent="0.15">
      <c r="B915" s="67"/>
    </row>
    <row r="916" spans="2:2" ht="20.100000000000001" customHeight="1" x14ac:dyDescent="0.15">
      <c r="B916" s="67"/>
    </row>
    <row r="917" spans="2:2" ht="20.100000000000001" customHeight="1" x14ac:dyDescent="0.15">
      <c r="B917" s="67"/>
    </row>
    <row r="918" spans="2:2" ht="20.100000000000001" customHeight="1" x14ac:dyDescent="0.15">
      <c r="B918" s="67"/>
    </row>
    <row r="919" spans="2:2" ht="20.100000000000001" customHeight="1" x14ac:dyDescent="0.15">
      <c r="B919" s="67"/>
    </row>
    <row r="920" spans="2:2" ht="20.100000000000001" customHeight="1" x14ac:dyDescent="0.15">
      <c r="B920" s="67"/>
    </row>
    <row r="921" spans="2:2" ht="20.100000000000001" customHeight="1" x14ac:dyDescent="0.15">
      <c r="B921" s="67"/>
    </row>
    <row r="922" spans="2:2" ht="20.100000000000001" customHeight="1" x14ac:dyDescent="0.15">
      <c r="B922" s="67"/>
    </row>
    <row r="923" spans="2:2" ht="20.100000000000001" customHeight="1" x14ac:dyDescent="0.15">
      <c r="B923" s="67"/>
    </row>
    <row r="924" spans="2:2" ht="20.100000000000001" customHeight="1" x14ac:dyDescent="0.15">
      <c r="B924" s="67"/>
    </row>
    <row r="925" spans="2:2" ht="20.100000000000001" customHeight="1" x14ac:dyDescent="0.15">
      <c r="B925" s="67"/>
    </row>
    <row r="926" spans="2:2" ht="20.100000000000001" customHeight="1" x14ac:dyDescent="0.15">
      <c r="B926" s="67"/>
    </row>
    <row r="927" spans="2:2" ht="20.100000000000001" customHeight="1" x14ac:dyDescent="0.15">
      <c r="B927" s="67"/>
    </row>
    <row r="928" spans="2:2" ht="20.100000000000001" customHeight="1" x14ac:dyDescent="0.15">
      <c r="B928" s="67"/>
    </row>
    <row r="929" spans="2:2" ht="20.100000000000001" customHeight="1" x14ac:dyDescent="0.15">
      <c r="B929" s="67"/>
    </row>
    <row r="930" spans="2:2" ht="20.100000000000001" customHeight="1" x14ac:dyDescent="0.15">
      <c r="B930" s="67"/>
    </row>
    <row r="931" spans="2:2" ht="20.100000000000001" customHeight="1" x14ac:dyDescent="0.15">
      <c r="B931" s="67"/>
    </row>
    <row r="932" spans="2:2" ht="20.100000000000001" customHeight="1" x14ac:dyDescent="0.15">
      <c r="B932" s="67"/>
    </row>
    <row r="933" spans="2:2" ht="20.100000000000001" customHeight="1" x14ac:dyDescent="0.15">
      <c r="B933" s="67"/>
    </row>
    <row r="934" spans="2:2" ht="20.100000000000001" customHeight="1" x14ac:dyDescent="0.15">
      <c r="B934" s="67"/>
    </row>
    <row r="935" spans="2:2" ht="20.100000000000001" customHeight="1" x14ac:dyDescent="0.15">
      <c r="B935" s="67"/>
    </row>
    <row r="936" spans="2:2" ht="20.100000000000001" customHeight="1" x14ac:dyDescent="0.15">
      <c r="B936" s="67"/>
    </row>
    <row r="937" spans="2:2" ht="20.100000000000001" customHeight="1" x14ac:dyDescent="0.15">
      <c r="B937" s="67"/>
    </row>
    <row r="938" spans="2:2" ht="20.100000000000001" customHeight="1" x14ac:dyDescent="0.15">
      <c r="B938" s="67"/>
    </row>
    <row r="939" spans="2:2" ht="20.100000000000001" customHeight="1" x14ac:dyDescent="0.15">
      <c r="B939" s="67"/>
    </row>
    <row r="940" spans="2:2" ht="20.100000000000001" customHeight="1" x14ac:dyDescent="0.15">
      <c r="B940" s="67"/>
    </row>
    <row r="941" spans="2:2" ht="20.100000000000001" customHeight="1" x14ac:dyDescent="0.15">
      <c r="B941" s="67"/>
    </row>
    <row r="942" spans="2:2" ht="20.100000000000001" customHeight="1" x14ac:dyDescent="0.15">
      <c r="B942" s="67"/>
    </row>
    <row r="943" spans="2:2" ht="20.100000000000001" customHeight="1" x14ac:dyDescent="0.15">
      <c r="B943" s="67"/>
    </row>
    <row r="944" spans="2:2" ht="20.100000000000001" customHeight="1" x14ac:dyDescent="0.15">
      <c r="B944" s="67"/>
    </row>
    <row r="945" spans="2:2" ht="20.100000000000001" customHeight="1" x14ac:dyDescent="0.15">
      <c r="B945" s="67"/>
    </row>
    <row r="946" spans="2:2" ht="20.100000000000001" customHeight="1" x14ac:dyDescent="0.15">
      <c r="B946" s="67"/>
    </row>
    <row r="947" spans="2:2" ht="20.100000000000001" customHeight="1" x14ac:dyDescent="0.15">
      <c r="B947" s="67"/>
    </row>
    <row r="948" spans="2:2" ht="20.100000000000001" customHeight="1" x14ac:dyDescent="0.15">
      <c r="B948" s="67"/>
    </row>
    <row r="949" spans="2:2" ht="20.100000000000001" customHeight="1" x14ac:dyDescent="0.15">
      <c r="B949" s="67"/>
    </row>
    <row r="950" spans="2:2" ht="20.100000000000001" customHeight="1" x14ac:dyDescent="0.15">
      <c r="B950" s="67"/>
    </row>
    <row r="951" spans="2:2" ht="20.100000000000001" customHeight="1" x14ac:dyDescent="0.15">
      <c r="B951" s="67"/>
    </row>
    <row r="952" spans="2:2" ht="20.100000000000001" customHeight="1" x14ac:dyDescent="0.15">
      <c r="B952" s="67"/>
    </row>
    <row r="953" spans="2:2" ht="20.100000000000001" customHeight="1" x14ac:dyDescent="0.15">
      <c r="B953" s="67"/>
    </row>
    <row r="954" spans="2:2" ht="20.100000000000001" customHeight="1" x14ac:dyDescent="0.15">
      <c r="B954" s="67"/>
    </row>
    <row r="955" spans="2:2" ht="20.100000000000001" customHeight="1" x14ac:dyDescent="0.15">
      <c r="B955" s="67"/>
    </row>
    <row r="956" spans="2:2" ht="20.100000000000001" customHeight="1" x14ac:dyDescent="0.15">
      <c r="B956" s="67"/>
    </row>
    <row r="957" spans="2:2" ht="20.100000000000001" customHeight="1" x14ac:dyDescent="0.15">
      <c r="B957" s="67"/>
    </row>
    <row r="958" spans="2:2" ht="20.100000000000001" customHeight="1" x14ac:dyDescent="0.15">
      <c r="B958" s="67"/>
    </row>
    <row r="959" spans="2:2" ht="20.100000000000001" customHeight="1" x14ac:dyDescent="0.15">
      <c r="B959" s="67"/>
    </row>
    <row r="960" spans="2:2" ht="20.100000000000001" customHeight="1" x14ac:dyDescent="0.15">
      <c r="B960" s="67"/>
    </row>
    <row r="961" spans="2:2" ht="20.100000000000001" customHeight="1" x14ac:dyDescent="0.15">
      <c r="B961" s="67"/>
    </row>
    <row r="962" spans="2:2" ht="20.100000000000001" customHeight="1" x14ac:dyDescent="0.15">
      <c r="B962" s="67"/>
    </row>
    <row r="963" spans="2:2" ht="20.100000000000001" customHeight="1" x14ac:dyDescent="0.15">
      <c r="B963" s="67"/>
    </row>
    <row r="964" spans="2:2" ht="20.100000000000001" customHeight="1" x14ac:dyDescent="0.15">
      <c r="B964" s="67"/>
    </row>
    <row r="965" spans="2:2" ht="20.100000000000001" customHeight="1" x14ac:dyDescent="0.15">
      <c r="B965" s="67"/>
    </row>
    <row r="966" spans="2:2" ht="20.100000000000001" customHeight="1" x14ac:dyDescent="0.15">
      <c r="B966" s="67"/>
    </row>
    <row r="967" spans="2:2" ht="20.100000000000001" customHeight="1" x14ac:dyDescent="0.15">
      <c r="B967" s="67"/>
    </row>
    <row r="968" spans="2:2" ht="20.100000000000001" customHeight="1" x14ac:dyDescent="0.15">
      <c r="B968" s="67"/>
    </row>
    <row r="969" spans="2:2" ht="20.100000000000001" customHeight="1" x14ac:dyDescent="0.15">
      <c r="B969" s="67"/>
    </row>
    <row r="970" spans="2:2" ht="20.100000000000001" customHeight="1" x14ac:dyDescent="0.15">
      <c r="B970" s="67"/>
    </row>
    <row r="971" spans="2:2" ht="20.100000000000001" customHeight="1" x14ac:dyDescent="0.15">
      <c r="B971" s="67"/>
    </row>
    <row r="972" spans="2:2" ht="20.100000000000001" customHeight="1" x14ac:dyDescent="0.15">
      <c r="B972" s="67"/>
    </row>
    <row r="973" spans="2:2" ht="20.100000000000001" customHeight="1" x14ac:dyDescent="0.15">
      <c r="B973" s="67"/>
    </row>
    <row r="974" spans="2:2" ht="20.100000000000001" customHeight="1" x14ac:dyDescent="0.15">
      <c r="B974" s="67"/>
    </row>
    <row r="975" spans="2:2" ht="20.100000000000001" customHeight="1" x14ac:dyDescent="0.15">
      <c r="B975" s="67"/>
    </row>
    <row r="976" spans="2:2" ht="20.100000000000001" customHeight="1" x14ac:dyDescent="0.15">
      <c r="B976" s="67"/>
    </row>
    <row r="977" spans="2:2" ht="20.100000000000001" customHeight="1" x14ac:dyDescent="0.15">
      <c r="B977" s="67"/>
    </row>
    <row r="978" spans="2:2" ht="20.100000000000001" customHeight="1" x14ac:dyDescent="0.15">
      <c r="B978" s="67"/>
    </row>
    <row r="979" spans="2:2" ht="20.100000000000001" customHeight="1" x14ac:dyDescent="0.15">
      <c r="B979" s="67"/>
    </row>
    <row r="980" spans="2:2" ht="20.100000000000001" customHeight="1" x14ac:dyDescent="0.15">
      <c r="B980" s="67"/>
    </row>
    <row r="981" spans="2:2" ht="20.100000000000001" customHeight="1" x14ac:dyDescent="0.15">
      <c r="B981" s="67"/>
    </row>
    <row r="982" spans="2:2" ht="20.100000000000001" customHeight="1" x14ac:dyDescent="0.15">
      <c r="B982" s="67"/>
    </row>
    <row r="983" spans="2:2" ht="20.100000000000001" customHeight="1" x14ac:dyDescent="0.15">
      <c r="B983" s="67"/>
    </row>
    <row r="984" spans="2:2" ht="20.100000000000001" customHeight="1" x14ac:dyDescent="0.15">
      <c r="B984" s="67"/>
    </row>
    <row r="985" spans="2:2" ht="20.100000000000001" customHeight="1" x14ac:dyDescent="0.15">
      <c r="B985" s="67"/>
    </row>
    <row r="986" spans="2:2" ht="20.100000000000001" customHeight="1" x14ac:dyDescent="0.15">
      <c r="B986" s="67"/>
    </row>
    <row r="987" spans="2:2" ht="20.100000000000001" customHeight="1" x14ac:dyDescent="0.15">
      <c r="B987" s="67"/>
    </row>
    <row r="988" spans="2:2" ht="20.100000000000001" customHeight="1" x14ac:dyDescent="0.15">
      <c r="B988" s="67"/>
    </row>
    <row r="989" spans="2:2" ht="20.100000000000001" customHeight="1" x14ac:dyDescent="0.15">
      <c r="B989" s="67"/>
    </row>
    <row r="990" spans="2:2" ht="20.100000000000001" customHeight="1" x14ac:dyDescent="0.15">
      <c r="B990" s="67"/>
    </row>
    <row r="991" spans="2:2" ht="20.100000000000001" customHeight="1" x14ac:dyDescent="0.15">
      <c r="B991" s="67"/>
    </row>
    <row r="992" spans="2:2" ht="20.100000000000001" customHeight="1" x14ac:dyDescent="0.15">
      <c r="B992" s="67"/>
    </row>
    <row r="993" spans="2:2" ht="20.100000000000001" customHeight="1" x14ac:dyDescent="0.15">
      <c r="B993" s="67"/>
    </row>
    <row r="994" spans="2:2" ht="20.100000000000001" customHeight="1" x14ac:dyDescent="0.15">
      <c r="B994" s="67"/>
    </row>
    <row r="995" spans="2:2" ht="20.100000000000001" customHeight="1" x14ac:dyDescent="0.15">
      <c r="B995" s="67"/>
    </row>
    <row r="996" spans="2:2" ht="20.100000000000001" customHeight="1" x14ac:dyDescent="0.15">
      <c r="B996" s="67"/>
    </row>
    <row r="997" spans="2:2" ht="20.100000000000001" customHeight="1" x14ac:dyDescent="0.15">
      <c r="B997" s="67"/>
    </row>
    <row r="998" spans="2:2" ht="20.100000000000001" customHeight="1" x14ac:dyDescent="0.15">
      <c r="B998" s="67"/>
    </row>
    <row r="999" spans="2:2" ht="20.100000000000001" customHeight="1" x14ac:dyDescent="0.15">
      <c r="B999" s="67"/>
    </row>
    <row r="1000" spans="2:2" ht="20.100000000000001" customHeight="1" x14ac:dyDescent="0.15">
      <c r="B1000" s="67"/>
    </row>
    <row r="1001" spans="2:2" ht="20.100000000000001" customHeight="1" x14ac:dyDescent="0.15">
      <c r="B1001" s="67"/>
    </row>
    <row r="1002" spans="2:2" ht="20.100000000000001" customHeight="1" x14ac:dyDescent="0.15">
      <c r="B1002" s="67"/>
    </row>
    <row r="1003" spans="2:2" ht="20.100000000000001" customHeight="1" x14ac:dyDescent="0.15">
      <c r="B1003" s="67"/>
    </row>
    <row r="1004" spans="2:2" ht="20.100000000000001" customHeight="1" x14ac:dyDescent="0.15">
      <c r="B1004" s="67"/>
    </row>
    <row r="1005" spans="2:2" ht="20.100000000000001" customHeight="1" x14ac:dyDescent="0.15">
      <c r="B1005" s="67"/>
    </row>
    <row r="1006" spans="2:2" ht="20.100000000000001" customHeight="1" x14ac:dyDescent="0.15">
      <c r="B1006" s="67"/>
    </row>
    <row r="1007" spans="2:2" ht="20.100000000000001" customHeight="1" x14ac:dyDescent="0.15">
      <c r="B1007" s="67"/>
    </row>
    <row r="1008" spans="2:2" ht="20.100000000000001" customHeight="1" x14ac:dyDescent="0.15">
      <c r="B1008" s="67"/>
    </row>
    <row r="1009" spans="2:2" ht="20.100000000000001" customHeight="1" x14ac:dyDescent="0.15">
      <c r="B1009" s="67"/>
    </row>
    <row r="1010" spans="2:2" ht="20.100000000000001" customHeight="1" x14ac:dyDescent="0.15">
      <c r="B1010" s="67"/>
    </row>
    <row r="1011" spans="2:2" ht="20.100000000000001" customHeight="1" x14ac:dyDescent="0.15">
      <c r="B1011" s="67"/>
    </row>
    <row r="1012" spans="2:2" ht="20.100000000000001" customHeight="1" x14ac:dyDescent="0.15">
      <c r="B1012" s="67"/>
    </row>
    <row r="1013" spans="2:2" ht="20.100000000000001" customHeight="1" x14ac:dyDescent="0.15">
      <c r="B1013" s="67"/>
    </row>
    <row r="1014" spans="2:2" ht="20.100000000000001" customHeight="1" x14ac:dyDescent="0.15">
      <c r="B1014" s="67"/>
    </row>
    <row r="1015" spans="2:2" ht="20.100000000000001" customHeight="1" x14ac:dyDescent="0.15">
      <c r="B1015" s="67"/>
    </row>
    <row r="1016" spans="2:2" ht="20.100000000000001" customHeight="1" x14ac:dyDescent="0.15">
      <c r="B1016" s="67"/>
    </row>
    <row r="1017" spans="2:2" ht="20.100000000000001" customHeight="1" x14ac:dyDescent="0.15">
      <c r="B1017" s="67"/>
    </row>
    <row r="1018" spans="2:2" ht="20.100000000000001" customHeight="1" x14ac:dyDescent="0.15">
      <c r="B1018" s="67"/>
    </row>
    <row r="1019" spans="2:2" ht="20.100000000000001" customHeight="1" x14ac:dyDescent="0.15">
      <c r="B1019" s="67"/>
    </row>
    <row r="1020" spans="2:2" ht="20.100000000000001" customHeight="1" x14ac:dyDescent="0.15">
      <c r="B1020" s="67"/>
    </row>
    <row r="1021" spans="2:2" ht="20.100000000000001" customHeight="1" x14ac:dyDescent="0.15">
      <c r="B1021" s="67"/>
    </row>
    <row r="1022" spans="2:2" ht="20.100000000000001" customHeight="1" x14ac:dyDescent="0.15">
      <c r="B1022" s="67"/>
    </row>
    <row r="1023" spans="2:2" ht="20.100000000000001" customHeight="1" x14ac:dyDescent="0.15">
      <c r="B1023" s="67"/>
    </row>
    <row r="1024" spans="2:2" ht="20.100000000000001" customHeight="1" x14ac:dyDescent="0.15">
      <c r="B1024" s="67"/>
    </row>
    <row r="1025" spans="2:2" ht="20.100000000000001" customHeight="1" x14ac:dyDescent="0.15">
      <c r="B1025" s="67"/>
    </row>
    <row r="1026" spans="2:2" ht="20.100000000000001" customHeight="1" x14ac:dyDescent="0.15">
      <c r="B1026" s="67"/>
    </row>
    <row r="1027" spans="2:2" ht="20.100000000000001" customHeight="1" x14ac:dyDescent="0.15">
      <c r="B1027" s="67"/>
    </row>
    <row r="1028" spans="2:2" ht="20.100000000000001" customHeight="1" x14ac:dyDescent="0.15">
      <c r="B1028" s="67"/>
    </row>
    <row r="1029" spans="2:2" ht="20.100000000000001" customHeight="1" x14ac:dyDescent="0.15">
      <c r="B1029" s="67"/>
    </row>
    <row r="1030" spans="2:2" ht="20.100000000000001" customHeight="1" x14ac:dyDescent="0.15">
      <c r="B1030" s="67"/>
    </row>
    <row r="1031" spans="2:2" ht="20.100000000000001" customHeight="1" x14ac:dyDescent="0.15">
      <c r="B1031" s="67"/>
    </row>
    <row r="1032" spans="2:2" ht="20.100000000000001" customHeight="1" x14ac:dyDescent="0.15">
      <c r="B1032" s="67"/>
    </row>
    <row r="1033" spans="2:2" ht="20.100000000000001" customHeight="1" x14ac:dyDescent="0.15">
      <c r="B1033" s="67"/>
    </row>
    <row r="1034" spans="2:2" ht="20.100000000000001" customHeight="1" x14ac:dyDescent="0.15">
      <c r="B1034" s="67"/>
    </row>
    <row r="1035" spans="2:2" ht="20.100000000000001" customHeight="1" x14ac:dyDescent="0.15">
      <c r="B1035" s="67"/>
    </row>
    <row r="1036" spans="2:2" ht="20.100000000000001" customHeight="1" x14ac:dyDescent="0.15">
      <c r="B1036" s="67"/>
    </row>
    <row r="1037" spans="2:2" ht="20.100000000000001" customHeight="1" x14ac:dyDescent="0.15">
      <c r="B1037" s="67"/>
    </row>
    <row r="1038" spans="2:2" ht="20.100000000000001" customHeight="1" x14ac:dyDescent="0.15">
      <c r="B1038" s="67"/>
    </row>
    <row r="1039" spans="2:2" ht="20.100000000000001" customHeight="1" x14ac:dyDescent="0.15">
      <c r="B1039" s="67"/>
    </row>
    <row r="1040" spans="2:2" ht="20.100000000000001" customHeight="1" x14ac:dyDescent="0.15">
      <c r="B1040" s="67"/>
    </row>
    <row r="1041" spans="2:2" ht="20.100000000000001" customHeight="1" x14ac:dyDescent="0.15">
      <c r="B1041" s="67"/>
    </row>
    <row r="1042" spans="2:2" ht="20.100000000000001" customHeight="1" x14ac:dyDescent="0.15">
      <c r="B1042" s="67"/>
    </row>
    <row r="1043" spans="2:2" ht="20.100000000000001" customHeight="1" x14ac:dyDescent="0.15">
      <c r="B1043" s="67"/>
    </row>
    <row r="1044" spans="2:2" ht="20.100000000000001" customHeight="1" x14ac:dyDescent="0.15">
      <c r="B1044" s="67"/>
    </row>
    <row r="1045" spans="2:2" ht="20.100000000000001" customHeight="1" x14ac:dyDescent="0.15">
      <c r="B1045" s="67"/>
    </row>
    <row r="1046" spans="2:2" ht="20.100000000000001" customHeight="1" x14ac:dyDescent="0.15">
      <c r="B1046" s="67"/>
    </row>
    <row r="1047" spans="2:2" ht="20.100000000000001" customHeight="1" x14ac:dyDescent="0.15">
      <c r="B1047" s="67"/>
    </row>
    <row r="1048" spans="2:2" ht="20.100000000000001" customHeight="1" x14ac:dyDescent="0.15">
      <c r="B1048" s="67"/>
    </row>
    <row r="1049" spans="2:2" ht="20.100000000000001" customHeight="1" x14ac:dyDescent="0.15">
      <c r="B1049" s="67"/>
    </row>
    <row r="1050" spans="2:2" ht="20.100000000000001" customHeight="1" x14ac:dyDescent="0.15">
      <c r="B1050" s="67"/>
    </row>
    <row r="1051" spans="2:2" ht="20.100000000000001" customHeight="1" x14ac:dyDescent="0.15">
      <c r="B1051" s="67"/>
    </row>
    <row r="1052" spans="2:2" ht="20.100000000000001" customHeight="1" x14ac:dyDescent="0.15">
      <c r="B1052" s="67"/>
    </row>
    <row r="1053" spans="2:2" ht="20.100000000000001" customHeight="1" x14ac:dyDescent="0.15">
      <c r="B1053" s="67"/>
    </row>
    <row r="1054" spans="2:2" ht="20.100000000000001" customHeight="1" x14ac:dyDescent="0.15">
      <c r="B1054" s="67"/>
    </row>
    <row r="1055" spans="2:2" ht="20.100000000000001" customHeight="1" x14ac:dyDescent="0.15">
      <c r="B1055" s="67"/>
    </row>
    <row r="1056" spans="2:2" ht="20.100000000000001" customHeight="1" x14ac:dyDescent="0.15">
      <c r="B1056" s="67"/>
    </row>
    <row r="1057" spans="2:2" ht="20.100000000000001" customHeight="1" x14ac:dyDescent="0.15">
      <c r="B1057" s="67"/>
    </row>
    <row r="1058" spans="2:2" ht="20.100000000000001" customHeight="1" x14ac:dyDescent="0.15">
      <c r="B1058" s="67"/>
    </row>
    <row r="1059" spans="2:2" ht="20.100000000000001" customHeight="1" x14ac:dyDescent="0.15">
      <c r="B1059" s="67"/>
    </row>
    <row r="1060" spans="2:2" ht="20.100000000000001" customHeight="1" x14ac:dyDescent="0.15">
      <c r="B1060" s="67"/>
    </row>
    <row r="1061" spans="2:2" ht="20.100000000000001" customHeight="1" x14ac:dyDescent="0.15">
      <c r="B1061" s="67"/>
    </row>
    <row r="1062" spans="2:2" ht="20.100000000000001" customHeight="1" x14ac:dyDescent="0.15">
      <c r="B1062" s="67"/>
    </row>
    <row r="1063" spans="2:2" ht="20.100000000000001" customHeight="1" x14ac:dyDescent="0.15">
      <c r="B1063" s="67"/>
    </row>
    <row r="1064" spans="2:2" ht="20.100000000000001" customHeight="1" x14ac:dyDescent="0.15">
      <c r="B1064" s="67"/>
    </row>
    <row r="1065" spans="2:2" ht="20.100000000000001" customHeight="1" x14ac:dyDescent="0.15">
      <c r="B1065" s="67"/>
    </row>
    <row r="1066" spans="2:2" ht="20.100000000000001" customHeight="1" x14ac:dyDescent="0.15">
      <c r="B1066" s="67"/>
    </row>
    <row r="1067" spans="2:2" ht="20.100000000000001" customHeight="1" x14ac:dyDescent="0.15">
      <c r="B1067" s="67"/>
    </row>
    <row r="1068" spans="2:2" ht="20.100000000000001" customHeight="1" x14ac:dyDescent="0.15">
      <c r="B1068" s="67"/>
    </row>
    <row r="1069" spans="2:2" ht="20.100000000000001" customHeight="1" x14ac:dyDescent="0.15">
      <c r="B1069" s="67"/>
    </row>
    <row r="1070" spans="2:2" ht="20.100000000000001" customHeight="1" x14ac:dyDescent="0.15">
      <c r="B1070" s="67"/>
    </row>
    <row r="1071" spans="2:2" ht="20.100000000000001" customHeight="1" x14ac:dyDescent="0.15">
      <c r="B1071" s="67"/>
    </row>
    <row r="1072" spans="2:2" ht="20.100000000000001" customHeight="1" x14ac:dyDescent="0.15">
      <c r="B1072" s="67"/>
    </row>
    <row r="1073" spans="2:2" ht="20.100000000000001" customHeight="1" x14ac:dyDescent="0.15">
      <c r="B1073" s="67"/>
    </row>
    <row r="1074" spans="2:2" ht="20.100000000000001" customHeight="1" x14ac:dyDescent="0.15">
      <c r="B1074" s="67"/>
    </row>
    <row r="1075" spans="2:2" ht="20.100000000000001" customHeight="1" x14ac:dyDescent="0.15">
      <c r="B1075" s="67"/>
    </row>
    <row r="1076" spans="2:2" ht="20.100000000000001" customHeight="1" x14ac:dyDescent="0.15">
      <c r="B1076" s="67"/>
    </row>
    <row r="1077" spans="2:2" ht="20.100000000000001" customHeight="1" x14ac:dyDescent="0.15">
      <c r="B1077" s="67"/>
    </row>
    <row r="1078" spans="2:2" ht="20.100000000000001" customHeight="1" x14ac:dyDescent="0.15">
      <c r="B1078" s="67"/>
    </row>
    <row r="1079" spans="2:2" ht="20.100000000000001" customHeight="1" x14ac:dyDescent="0.15">
      <c r="B1079" s="67"/>
    </row>
    <row r="1080" spans="2:2" ht="20.100000000000001" customHeight="1" x14ac:dyDescent="0.15">
      <c r="B1080" s="67"/>
    </row>
    <row r="1081" spans="2:2" ht="20.100000000000001" customHeight="1" x14ac:dyDescent="0.15">
      <c r="B1081" s="67"/>
    </row>
    <row r="1082" spans="2:2" ht="20.100000000000001" customHeight="1" x14ac:dyDescent="0.15">
      <c r="B1082" s="67"/>
    </row>
    <row r="1083" spans="2:2" ht="20.100000000000001" customHeight="1" x14ac:dyDescent="0.15">
      <c r="B1083" s="67"/>
    </row>
    <row r="1084" spans="2:2" ht="20.100000000000001" customHeight="1" x14ac:dyDescent="0.15">
      <c r="B1084" s="67"/>
    </row>
    <row r="1085" spans="2:2" ht="20.100000000000001" customHeight="1" x14ac:dyDescent="0.15">
      <c r="B1085" s="67"/>
    </row>
    <row r="1086" spans="2:2" ht="20.100000000000001" customHeight="1" x14ac:dyDescent="0.15">
      <c r="B1086" s="67"/>
    </row>
    <row r="1087" spans="2:2" ht="20.100000000000001" customHeight="1" x14ac:dyDescent="0.15">
      <c r="B1087" s="67"/>
    </row>
    <row r="1088" spans="2:2" ht="20.100000000000001" customHeight="1" x14ac:dyDescent="0.15">
      <c r="B1088" s="67"/>
    </row>
    <row r="1089" spans="2:2" ht="20.100000000000001" customHeight="1" x14ac:dyDescent="0.15">
      <c r="B1089" s="67"/>
    </row>
    <row r="1090" spans="2:2" ht="20.100000000000001" customHeight="1" x14ac:dyDescent="0.15">
      <c r="B1090" s="67"/>
    </row>
    <row r="1091" spans="2:2" ht="20.100000000000001" customHeight="1" x14ac:dyDescent="0.15">
      <c r="B1091" s="67"/>
    </row>
    <row r="1092" spans="2:2" ht="20.100000000000001" customHeight="1" x14ac:dyDescent="0.15">
      <c r="B1092" s="67"/>
    </row>
    <row r="1093" spans="2:2" ht="20.100000000000001" customHeight="1" x14ac:dyDescent="0.15">
      <c r="B1093" s="67"/>
    </row>
    <row r="1094" spans="2:2" ht="20.100000000000001" customHeight="1" x14ac:dyDescent="0.15">
      <c r="B1094" s="67"/>
    </row>
    <row r="1095" spans="2:2" ht="20.100000000000001" customHeight="1" x14ac:dyDescent="0.15">
      <c r="B1095" s="67"/>
    </row>
    <row r="1096" spans="2:2" ht="20.100000000000001" customHeight="1" x14ac:dyDescent="0.15">
      <c r="B1096" s="67"/>
    </row>
    <row r="1097" spans="2:2" ht="20.100000000000001" customHeight="1" x14ac:dyDescent="0.15">
      <c r="B1097" s="67"/>
    </row>
    <row r="1098" spans="2:2" ht="20.100000000000001" customHeight="1" x14ac:dyDescent="0.15">
      <c r="B1098" s="67"/>
    </row>
    <row r="1099" spans="2:2" ht="20.100000000000001" customHeight="1" x14ac:dyDescent="0.15">
      <c r="B1099" s="67"/>
    </row>
    <row r="1100" spans="2:2" ht="20.100000000000001" customHeight="1" x14ac:dyDescent="0.15">
      <c r="B1100" s="67"/>
    </row>
    <row r="1101" spans="2:2" ht="20.100000000000001" customHeight="1" x14ac:dyDescent="0.15">
      <c r="B1101" s="67"/>
    </row>
    <row r="1102" spans="2:2" ht="20.100000000000001" customHeight="1" x14ac:dyDescent="0.15">
      <c r="B1102" s="67"/>
    </row>
    <row r="1103" spans="2:2" ht="20.100000000000001" customHeight="1" x14ac:dyDescent="0.15">
      <c r="B1103" s="67"/>
    </row>
    <row r="1104" spans="2:2" ht="20.100000000000001" customHeight="1" x14ac:dyDescent="0.15">
      <c r="B1104" s="67"/>
    </row>
    <row r="1105" spans="2:2" ht="20.100000000000001" customHeight="1" x14ac:dyDescent="0.15">
      <c r="B1105" s="67"/>
    </row>
    <row r="1106" spans="2:2" ht="20.100000000000001" customHeight="1" x14ac:dyDescent="0.15">
      <c r="B1106" s="67"/>
    </row>
    <row r="1107" spans="2:2" ht="20.100000000000001" customHeight="1" x14ac:dyDescent="0.15">
      <c r="B1107" s="67"/>
    </row>
    <row r="1108" spans="2:2" ht="20.100000000000001" customHeight="1" x14ac:dyDescent="0.15">
      <c r="B1108" s="67"/>
    </row>
    <row r="1109" spans="2:2" ht="20.100000000000001" customHeight="1" x14ac:dyDescent="0.15">
      <c r="B1109" s="67"/>
    </row>
    <row r="1110" spans="2:2" ht="20.100000000000001" customHeight="1" x14ac:dyDescent="0.15">
      <c r="B1110" s="67"/>
    </row>
    <row r="1111" spans="2:2" ht="20.100000000000001" customHeight="1" x14ac:dyDescent="0.15">
      <c r="B1111" s="67"/>
    </row>
    <row r="1112" spans="2:2" ht="20.100000000000001" customHeight="1" x14ac:dyDescent="0.15">
      <c r="B1112" s="67"/>
    </row>
    <row r="1113" spans="2:2" ht="20.100000000000001" customHeight="1" x14ac:dyDescent="0.15">
      <c r="B1113" s="67"/>
    </row>
    <row r="1114" spans="2:2" ht="20.100000000000001" customHeight="1" x14ac:dyDescent="0.15">
      <c r="B1114" s="67"/>
    </row>
    <row r="1115" spans="2:2" ht="20.100000000000001" customHeight="1" x14ac:dyDescent="0.15">
      <c r="B1115" s="67"/>
    </row>
    <row r="1116" spans="2:2" ht="20.100000000000001" customHeight="1" x14ac:dyDescent="0.15">
      <c r="B1116" s="67"/>
    </row>
    <row r="1117" spans="2:2" ht="20.100000000000001" customHeight="1" x14ac:dyDescent="0.15">
      <c r="B1117" s="67"/>
    </row>
    <row r="1118" spans="2:2" ht="20.100000000000001" customHeight="1" x14ac:dyDescent="0.15">
      <c r="B1118" s="67"/>
    </row>
    <row r="1119" spans="2:2" ht="20.100000000000001" customHeight="1" x14ac:dyDescent="0.15">
      <c r="B1119" s="67"/>
    </row>
    <row r="1120" spans="2:2" ht="20.100000000000001" customHeight="1" x14ac:dyDescent="0.15">
      <c r="B1120" s="67"/>
    </row>
    <row r="1121" spans="2:2" ht="20.100000000000001" customHeight="1" x14ac:dyDescent="0.15">
      <c r="B1121" s="67"/>
    </row>
    <row r="1122" spans="2:2" ht="20.100000000000001" customHeight="1" x14ac:dyDescent="0.15">
      <c r="B1122" s="67"/>
    </row>
    <row r="1123" spans="2:2" ht="20.100000000000001" customHeight="1" x14ac:dyDescent="0.15">
      <c r="B1123" s="67"/>
    </row>
    <row r="1124" spans="2:2" ht="20.100000000000001" customHeight="1" x14ac:dyDescent="0.15">
      <c r="B1124" s="67"/>
    </row>
    <row r="1125" spans="2:2" ht="20.100000000000001" customHeight="1" x14ac:dyDescent="0.15">
      <c r="B1125" s="67"/>
    </row>
    <row r="1126" spans="2:2" ht="20.100000000000001" customHeight="1" x14ac:dyDescent="0.15">
      <c r="B1126" s="67"/>
    </row>
    <row r="1127" spans="2:2" ht="20.100000000000001" customHeight="1" x14ac:dyDescent="0.15">
      <c r="B1127" s="67"/>
    </row>
    <row r="1128" spans="2:2" ht="20.100000000000001" customHeight="1" x14ac:dyDescent="0.15">
      <c r="B1128" s="67"/>
    </row>
    <row r="1129" spans="2:2" ht="20.100000000000001" customHeight="1" x14ac:dyDescent="0.15">
      <c r="B1129" s="67"/>
    </row>
    <row r="1130" spans="2:2" ht="20.100000000000001" customHeight="1" x14ac:dyDescent="0.15">
      <c r="B1130" s="67"/>
    </row>
    <row r="1131" spans="2:2" ht="20.100000000000001" customHeight="1" x14ac:dyDescent="0.15">
      <c r="B1131" s="67"/>
    </row>
    <row r="1132" spans="2:2" ht="20.100000000000001" customHeight="1" x14ac:dyDescent="0.15">
      <c r="B1132" s="67"/>
    </row>
    <row r="1133" spans="2:2" ht="20.100000000000001" customHeight="1" x14ac:dyDescent="0.15">
      <c r="B1133" s="67"/>
    </row>
    <row r="1134" spans="2:2" ht="20.100000000000001" customHeight="1" x14ac:dyDescent="0.15">
      <c r="B1134" s="67"/>
    </row>
    <row r="1135" spans="2:2" ht="20.100000000000001" customHeight="1" x14ac:dyDescent="0.15">
      <c r="B1135" s="67"/>
    </row>
    <row r="1136" spans="2:2" ht="20.100000000000001" customHeight="1" x14ac:dyDescent="0.15">
      <c r="B1136" s="67"/>
    </row>
    <row r="1137" spans="2:2" ht="20.100000000000001" customHeight="1" x14ac:dyDescent="0.15">
      <c r="B1137" s="67"/>
    </row>
    <row r="1138" spans="2:2" ht="20.100000000000001" customHeight="1" x14ac:dyDescent="0.15">
      <c r="B1138" s="67"/>
    </row>
    <row r="1139" spans="2:2" ht="20.100000000000001" customHeight="1" x14ac:dyDescent="0.15">
      <c r="B1139" s="67"/>
    </row>
    <row r="1140" spans="2:2" ht="20.100000000000001" customHeight="1" x14ac:dyDescent="0.15">
      <c r="B1140" s="67"/>
    </row>
    <row r="1141" spans="2:2" ht="20.100000000000001" customHeight="1" x14ac:dyDescent="0.15">
      <c r="B1141" s="67"/>
    </row>
    <row r="1142" spans="2:2" ht="20.100000000000001" customHeight="1" x14ac:dyDescent="0.15">
      <c r="B1142" s="67"/>
    </row>
    <row r="1143" spans="2:2" ht="20.100000000000001" customHeight="1" x14ac:dyDescent="0.15">
      <c r="B1143" s="67"/>
    </row>
    <row r="1144" spans="2:2" ht="20.100000000000001" customHeight="1" x14ac:dyDescent="0.15">
      <c r="B1144" s="67"/>
    </row>
    <row r="1145" spans="2:2" ht="20.100000000000001" customHeight="1" x14ac:dyDescent="0.15">
      <c r="B1145" s="67"/>
    </row>
    <row r="1146" spans="2:2" ht="20.100000000000001" customHeight="1" x14ac:dyDescent="0.15">
      <c r="B1146" s="67"/>
    </row>
    <row r="1147" spans="2:2" ht="20.100000000000001" customHeight="1" x14ac:dyDescent="0.15">
      <c r="B1147" s="67"/>
    </row>
    <row r="1148" spans="2:2" ht="20.100000000000001" customHeight="1" x14ac:dyDescent="0.15">
      <c r="B1148" s="67"/>
    </row>
    <row r="1149" spans="2:2" ht="20.100000000000001" customHeight="1" x14ac:dyDescent="0.15">
      <c r="B1149" s="67"/>
    </row>
    <row r="1150" spans="2:2" ht="20.100000000000001" customHeight="1" x14ac:dyDescent="0.15">
      <c r="B1150" s="67"/>
    </row>
    <row r="1151" spans="2:2" ht="20.100000000000001" customHeight="1" x14ac:dyDescent="0.15">
      <c r="B1151" s="67"/>
    </row>
    <row r="1152" spans="2:2" ht="20.100000000000001" customHeight="1" x14ac:dyDescent="0.15">
      <c r="B1152" s="67"/>
    </row>
    <row r="1153" spans="2:2" ht="20.100000000000001" customHeight="1" x14ac:dyDescent="0.15">
      <c r="B1153" s="67"/>
    </row>
    <row r="1154" spans="2:2" ht="20.100000000000001" customHeight="1" x14ac:dyDescent="0.15">
      <c r="B1154" s="67"/>
    </row>
    <row r="1155" spans="2:2" ht="20.100000000000001" customHeight="1" x14ac:dyDescent="0.15">
      <c r="B1155" s="67"/>
    </row>
    <row r="1156" spans="2:2" ht="20.100000000000001" customHeight="1" x14ac:dyDescent="0.15">
      <c r="B1156" s="67"/>
    </row>
  </sheetData>
  <mergeCells count="8">
    <mergeCell ref="C6:G6"/>
    <mergeCell ref="I6:M6"/>
    <mergeCell ref="H6:H8"/>
    <mergeCell ref="N6:N9"/>
    <mergeCell ref="F7:F8"/>
    <mergeCell ref="G7:G8"/>
    <mergeCell ref="I7:I8"/>
    <mergeCell ref="M7:M8"/>
  </mergeCells>
  <phoneticPr fontId="2"/>
  <pageMargins left="0.78740157480314965" right="0.78740157480314965" top="0.78740157480314965" bottom="0.78740157480314965" header="0.51181102362204722" footer="0.51181102362204722"/>
  <pageSetup paperSize="9" firstPageNumber="47" orientation="portrait" useFirstPageNumber="1" r:id="rId1"/>
  <headerFooter scaleWithDoc="0" alignWithMargins="0">
    <oddFooter>&amp;C- &amp;P -</oddFooter>
  </headerFooter>
  <colBreaks count="1" manualBreakCount="1">
    <brk id="7"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6FF99"/>
  </sheetPr>
  <dimension ref="A1:AQ35"/>
  <sheetViews>
    <sheetView view="pageBreakPreview" zoomScaleNormal="100" zoomScaleSheetLayoutView="100" workbookViewId="0">
      <selection sqref="A1:XFD1048576"/>
    </sheetView>
  </sheetViews>
  <sheetFormatPr defaultColWidth="10.625" defaultRowHeight="20.100000000000001" customHeight="1" x14ac:dyDescent="0.15"/>
  <cols>
    <col min="1" max="1" width="6.875" style="17" customWidth="1"/>
    <col min="2" max="2" width="9.625" style="17" customWidth="1"/>
    <col min="3" max="4" width="8.625" style="17" customWidth="1"/>
    <col min="5" max="5" width="9.125" style="17" customWidth="1"/>
    <col min="6" max="6" width="8.625" style="17" customWidth="1"/>
    <col min="7" max="7" width="9.625" style="17" customWidth="1"/>
    <col min="8" max="9" width="8.625" style="17" customWidth="1"/>
    <col min="10" max="10" width="9.625" style="17" customWidth="1"/>
    <col min="11" max="16384" width="10.625" style="17"/>
  </cols>
  <sheetData>
    <row r="1" spans="1:10" ht="20.100000000000001" customHeight="1" x14ac:dyDescent="0.15">
      <c r="A1" s="17" t="str">
        <f>目次!A6</f>
        <v>令和３年度　市町村税の課税状況等の調</v>
      </c>
    </row>
    <row r="2" spans="1:10" ht="20.100000000000001" customHeight="1" x14ac:dyDescent="0.15">
      <c r="A2" s="17" t="s">
        <v>123</v>
      </c>
    </row>
    <row r="4" spans="1:10" ht="20.100000000000001" customHeight="1" x14ac:dyDescent="0.15">
      <c r="A4" s="17" t="s">
        <v>441</v>
      </c>
      <c r="B4" s="17" t="str">
        <f>目次!C28</f>
        <v>加入者の状況（後期高齢者支援金等課税分）（令和３年３月３１日現在）</v>
      </c>
    </row>
    <row r="5" spans="1:10" ht="20.100000000000001" customHeight="1" x14ac:dyDescent="0.15">
      <c r="H5" s="104"/>
      <c r="I5" s="104"/>
      <c r="J5" s="104"/>
    </row>
    <row r="6" spans="1:10" ht="20.100000000000001" customHeight="1" x14ac:dyDescent="0.15">
      <c r="A6" s="402"/>
      <c r="B6" s="26" t="s">
        <v>9</v>
      </c>
      <c r="C6" s="565" t="s">
        <v>321</v>
      </c>
      <c r="D6" s="566"/>
      <c r="E6" s="566"/>
      <c r="F6" s="566"/>
      <c r="G6" s="567"/>
      <c r="H6" s="546" t="s">
        <v>397</v>
      </c>
      <c r="I6" s="547"/>
      <c r="J6" s="549"/>
    </row>
    <row r="7" spans="1:10" ht="20.100000000000001" customHeight="1" x14ac:dyDescent="0.15">
      <c r="A7" s="400"/>
      <c r="B7" s="118"/>
      <c r="C7" s="291" t="s">
        <v>209</v>
      </c>
      <c r="D7" s="294"/>
      <c r="E7" s="295"/>
      <c r="F7" s="512" t="s">
        <v>126</v>
      </c>
      <c r="G7" s="562" t="s">
        <v>398</v>
      </c>
      <c r="H7" s="437" t="s">
        <v>129</v>
      </c>
      <c r="I7" s="437" t="s">
        <v>131</v>
      </c>
      <c r="J7" s="563" t="s">
        <v>398</v>
      </c>
    </row>
    <row r="8" spans="1:10" ht="21" x14ac:dyDescent="0.15">
      <c r="A8" s="158"/>
      <c r="B8" s="268"/>
      <c r="C8" s="403" t="s">
        <v>132</v>
      </c>
      <c r="D8" s="403" t="s">
        <v>2</v>
      </c>
      <c r="E8" s="399" t="s">
        <v>15</v>
      </c>
      <c r="F8" s="448"/>
      <c r="G8" s="561"/>
      <c r="H8" s="541"/>
      <c r="I8" s="541"/>
      <c r="J8" s="564"/>
    </row>
    <row r="9" spans="1:10" ht="20.100000000000001" customHeight="1" x14ac:dyDescent="0.15">
      <c r="A9" s="117" t="s">
        <v>26</v>
      </c>
      <c r="B9" s="401"/>
      <c r="C9" s="43" t="s">
        <v>29</v>
      </c>
      <c r="D9" s="138" t="s">
        <v>29</v>
      </c>
      <c r="E9" s="138" t="s">
        <v>29</v>
      </c>
      <c r="F9" s="138" t="s">
        <v>29</v>
      </c>
      <c r="G9" s="43" t="s">
        <v>29</v>
      </c>
      <c r="H9" s="43" t="s">
        <v>25</v>
      </c>
      <c r="I9" s="43" t="s">
        <v>25</v>
      </c>
      <c r="J9" s="62" t="s">
        <v>25</v>
      </c>
    </row>
    <row r="10" spans="1:10" ht="20.100000000000001" customHeight="1" x14ac:dyDescent="0.15">
      <c r="A10" s="286">
        <v>1</v>
      </c>
      <c r="B10" s="290" t="s">
        <v>161</v>
      </c>
      <c r="C10" s="122">
        <v>39011</v>
      </c>
      <c r="D10" s="129">
        <v>0</v>
      </c>
      <c r="E10" s="129">
        <f>SUM(C10:D10)</f>
        <v>39011</v>
      </c>
      <c r="F10" s="156">
        <v>0</v>
      </c>
      <c r="G10" s="156">
        <f t="shared" ref="G10:G34" si="0">SUM(E10:F10)</f>
        <v>39011</v>
      </c>
      <c r="H10" s="156">
        <v>57631</v>
      </c>
      <c r="I10" s="129">
        <v>0</v>
      </c>
      <c r="J10" s="193">
        <f t="shared" ref="J10:J34" si="1">SUM(H10:I10)</f>
        <v>57631</v>
      </c>
    </row>
    <row r="11" spans="1:10" ht="20.100000000000001" customHeight="1" x14ac:dyDescent="0.15">
      <c r="A11" s="117">
        <v>2</v>
      </c>
      <c r="B11" s="30" t="s">
        <v>165</v>
      </c>
      <c r="C11" s="123">
        <v>7533</v>
      </c>
      <c r="D11" s="124">
        <v>0</v>
      </c>
      <c r="E11" s="124">
        <f t="shared" ref="E11:E34" si="2">SUM(C11:D11)</f>
        <v>7533</v>
      </c>
      <c r="F11" s="126">
        <v>0</v>
      </c>
      <c r="G11" s="126">
        <f t="shared" si="0"/>
        <v>7533</v>
      </c>
      <c r="H11" s="126">
        <v>11177</v>
      </c>
      <c r="I11" s="124">
        <v>0</v>
      </c>
      <c r="J11" s="141">
        <f t="shared" si="1"/>
        <v>11177</v>
      </c>
    </row>
    <row r="12" spans="1:10" ht="20.100000000000001" customHeight="1" x14ac:dyDescent="0.15">
      <c r="A12" s="271">
        <v>3</v>
      </c>
      <c r="B12" s="30" t="s">
        <v>166</v>
      </c>
      <c r="C12" s="124">
        <v>12121</v>
      </c>
      <c r="D12" s="124">
        <v>0</v>
      </c>
      <c r="E12" s="124">
        <f t="shared" si="2"/>
        <v>12121</v>
      </c>
      <c r="F12" s="126">
        <v>0</v>
      </c>
      <c r="G12" s="126">
        <f t="shared" si="0"/>
        <v>12121</v>
      </c>
      <c r="H12" s="126">
        <v>19367</v>
      </c>
      <c r="I12" s="124">
        <v>0</v>
      </c>
      <c r="J12" s="141">
        <f t="shared" si="1"/>
        <v>19367</v>
      </c>
    </row>
    <row r="13" spans="1:10" ht="20.100000000000001" customHeight="1" x14ac:dyDescent="0.15">
      <c r="A13" s="117">
        <v>4</v>
      </c>
      <c r="B13" s="30" t="s">
        <v>167</v>
      </c>
      <c r="C13" s="124">
        <v>9757</v>
      </c>
      <c r="D13" s="124">
        <v>0</v>
      </c>
      <c r="E13" s="124">
        <f t="shared" si="2"/>
        <v>9757</v>
      </c>
      <c r="F13" s="126">
        <v>0</v>
      </c>
      <c r="G13" s="126">
        <f t="shared" si="0"/>
        <v>9757</v>
      </c>
      <c r="H13" s="126">
        <v>14249</v>
      </c>
      <c r="I13" s="124">
        <v>0</v>
      </c>
      <c r="J13" s="141">
        <f t="shared" si="1"/>
        <v>14249</v>
      </c>
    </row>
    <row r="14" spans="1:10" ht="20.100000000000001" customHeight="1" x14ac:dyDescent="0.15">
      <c r="A14" s="287">
        <v>5</v>
      </c>
      <c r="B14" s="30" t="s">
        <v>170</v>
      </c>
      <c r="C14" s="149">
        <v>4428</v>
      </c>
      <c r="D14" s="149">
        <v>0</v>
      </c>
      <c r="E14" s="149">
        <f t="shared" si="2"/>
        <v>4428</v>
      </c>
      <c r="F14" s="125">
        <v>0</v>
      </c>
      <c r="G14" s="125">
        <f t="shared" si="0"/>
        <v>4428</v>
      </c>
      <c r="H14" s="125">
        <v>6742</v>
      </c>
      <c r="I14" s="149">
        <v>0</v>
      </c>
      <c r="J14" s="142">
        <f t="shared" si="1"/>
        <v>6742</v>
      </c>
    </row>
    <row r="15" spans="1:10" ht="20.100000000000001" customHeight="1" x14ac:dyDescent="0.15">
      <c r="A15" s="117">
        <v>6</v>
      </c>
      <c r="B15" s="31" t="s">
        <v>172</v>
      </c>
      <c r="C15" s="123">
        <v>6547</v>
      </c>
      <c r="D15" s="124">
        <v>0</v>
      </c>
      <c r="E15" s="124">
        <f t="shared" si="2"/>
        <v>6547</v>
      </c>
      <c r="F15" s="124">
        <v>0</v>
      </c>
      <c r="G15" s="124">
        <f t="shared" si="0"/>
        <v>6547</v>
      </c>
      <c r="H15" s="124">
        <v>10234</v>
      </c>
      <c r="I15" s="124">
        <v>0</v>
      </c>
      <c r="J15" s="140">
        <f t="shared" si="1"/>
        <v>10234</v>
      </c>
    </row>
    <row r="16" spans="1:10" s="67" customFormat="1" ht="20.100000000000001" customHeight="1" x14ac:dyDescent="0.15">
      <c r="A16" s="271">
        <v>7</v>
      </c>
      <c r="B16" s="32" t="s">
        <v>173</v>
      </c>
      <c r="C16" s="123">
        <v>4192</v>
      </c>
      <c r="D16" s="124">
        <v>0</v>
      </c>
      <c r="E16" s="124">
        <f t="shared" si="2"/>
        <v>4192</v>
      </c>
      <c r="F16" s="124">
        <v>0</v>
      </c>
      <c r="G16" s="124">
        <f t="shared" si="0"/>
        <v>4192</v>
      </c>
      <c r="H16" s="124">
        <v>6263</v>
      </c>
      <c r="I16" s="124">
        <v>0</v>
      </c>
      <c r="J16" s="140">
        <f t="shared" si="1"/>
        <v>6263</v>
      </c>
    </row>
    <row r="17" spans="1:43" ht="20.100000000000001" customHeight="1" x14ac:dyDescent="0.15">
      <c r="A17" s="117">
        <v>8</v>
      </c>
      <c r="B17" s="30" t="s">
        <v>177</v>
      </c>
      <c r="C17" s="124">
        <v>10542</v>
      </c>
      <c r="D17" s="124">
        <v>0</v>
      </c>
      <c r="E17" s="124">
        <f t="shared" si="2"/>
        <v>10542</v>
      </c>
      <c r="F17" s="417">
        <v>0</v>
      </c>
      <c r="G17" s="417">
        <f t="shared" si="0"/>
        <v>10542</v>
      </c>
      <c r="H17" s="417">
        <v>16384</v>
      </c>
      <c r="I17" s="124">
        <v>0</v>
      </c>
      <c r="J17" s="141">
        <f t="shared" si="1"/>
        <v>16384</v>
      </c>
    </row>
    <row r="18" spans="1:43" ht="20.100000000000001" customHeight="1" x14ac:dyDescent="0.15">
      <c r="A18" s="271">
        <v>9</v>
      </c>
      <c r="B18" s="30" t="s">
        <v>179</v>
      </c>
      <c r="C18" s="124">
        <v>4351</v>
      </c>
      <c r="D18" s="124">
        <v>0</v>
      </c>
      <c r="E18" s="124">
        <f t="shared" si="2"/>
        <v>4351</v>
      </c>
      <c r="F18" s="417">
        <v>0</v>
      </c>
      <c r="G18" s="417">
        <f t="shared" si="0"/>
        <v>4351</v>
      </c>
      <c r="H18" s="417">
        <v>6738</v>
      </c>
      <c r="I18" s="124">
        <v>0</v>
      </c>
      <c r="J18" s="141">
        <f t="shared" si="1"/>
        <v>6738</v>
      </c>
    </row>
    <row r="19" spans="1:43" ht="20.100000000000001" customHeight="1" x14ac:dyDescent="0.15">
      <c r="A19" s="288">
        <v>10</v>
      </c>
      <c r="B19" s="33" t="s">
        <v>180</v>
      </c>
      <c r="C19" s="149">
        <v>10650</v>
      </c>
      <c r="D19" s="149">
        <v>0</v>
      </c>
      <c r="E19" s="149">
        <f t="shared" si="2"/>
        <v>10650</v>
      </c>
      <c r="F19" s="125">
        <v>0</v>
      </c>
      <c r="G19" s="125">
        <f t="shared" si="0"/>
        <v>10650</v>
      </c>
      <c r="H19" s="125">
        <v>16880</v>
      </c>
      <c r="I19" s="149">
        <v>0</v>
      </c>
      <c r="J19" s="142">
        <f t="shared" si="1"/>
        <v>16880</v>
      </c>
    </row>
    <row r="20" spans="1:43" ht="20.100000000000001" customHeight="1" x14ac:dyDescent="0.15">
      <c r="A20" s="117">
        <v>11</v>
      </c>
      <c r="B20" s="30" t="s">
        <v>181</v>
      </c>
      <c r="C20" s="293">
        <v>4595</v>
      </c>
      <c r="D20" s="130">
        <v>0</v>
      </c>
      <c r="E20" s="130">
        <f t="shared" si="2"/>
        <v>4595</v>
      </c>
      <c r="F20" s="178">
        <v>0</v>
      </c>
      <c r="G20" s="178">
        <f t="shared" si="0"/>
        <v>4595</v>
      </c>
      <c r="H20" s="178">
        <v>6644</v>
      </c>
      <c r="I20" s="130">
        <v>0</v>
      </c>
      <c r="J20" s="143">
        <f t="shared" si="1"/>
        <v>6644</v>
      </c>
    </row>
    <row r="21" spans="1:43" ht="20.100000000000001" customHeight="1" x14ac:dyDescent="0.15">
      <c r="A21" s="117">
        <v>12</v>
      </c>
      <c r="B21" s="30" t="s">
        <v>315</v>
      </c>
      <c r="C21" s="123">
        <v>3548</v>
      </c>
      <c r="D21" s="124">
        <v>0</v>
      </c>
      <c r="E21" s="124">
        <f t="shared" si="2"/>
        <v>3548</v>
      </c>
      <c r="F21" s="126">
        <v>0</v>
      </c>
      <c r="G21" s="126">
        <f t="shared" si="0"/>
        <v>3548</v>
      </c>
      <c r="H21" s="126">
        <v>5597</v>
      </c>
      <c r="I21" s="124">
        <v>0</v>
      </c>
      <c r="J21" s="141">
        <f t="shared" si="1"/>
        <v>5597</v>
      </c>
    </row>
    <row r="22" spans="1:43" ht="20.100000000000001" customHeight="1" x14ac:dyDescent="0.15">
      <c r="A22" s="117">
        <v>13</v>
      </c>
      <c r="B22" s="30" t="s">
        <v>317</v>
      </c>
      <c r="C22" s="123">
        <v>3724</v>
      </c>
      <c r="D22" s="124">
        <v>0</v>
      </c>
      <c r="E22" s="124">
        <f t="shared" si="2"/>
        <v>3724</v>
      </c>
      <c r="F22" s="126">
        <v>0</v>
      </c>
      <c r="G22" s="126">
        <f t="shared" si="0"/>
        <v>3724</v>
      </c>
      <c r="H22" s="126">
        <v>5752</v>
      </c>
      <c r="I22" s="124">
        <v>0</v>
      </c>
      <c r="J22" s="141">
        <f t="shared" si="1"/>
        <v>5752</v>
      </c>
    </row>
    <row r="23" spans="1:43" ht="20.100000000000001" customHeight="1" x14ac:dyDescent="0.15">
      <c r="A23" s="117">
        <v>14</v>
      </c>
      <c r="B23" s="30" t="s">
        <v>182</v>
      </c>
      <c r="C23" s="123">
        <v>743</v>
      </c>
      <c r="D23" s="124">
        <v>0</v>
      </c>
      <c r="E23" s="124">
        <f t="shared" si="2"/>
        <v>743</v>
      </c>
      <c r="F23" s="126">
        <v>0</v>
      </c>
      <c r="G23" s="126">
        <f t="shared" si="0"/>
        <v>743</v>
      </c>
      <c r="H23" s="126">
        <v>1062</v>
      </c>
      <c r="I23" s="124">
        <v>0</v>
      </c>
      <c r="J23" s="141">
        <f t="shared" si="1"/>
        <v>1062</v>
      </c>
      <c r="K23" s="67"/>
      <c r="L23" s="67"/>
      <c r="M23" s="67"/>
      <c r="N23" s="67"/>
      <c r="O23" s="67"/>
      <c r="P23" s="67"/>
      <c r="Q23" s="67"/>
      <c r="R23" s="67"/>
      <c r="S23" s="67"/>
      <c r="T23" s="67"/>
      <c r="U23" s="67"/>
    </row>
    <row r="24" spans="1:43" ht="20.100000000000001" customHeight="1" x14ac:dyDescent="0.15">
      <c r="A24" s="117">
        <v>15</v>
      </c>
      <c r="B24" s="30" t="s">
        <v>184</v>
      </c>
      <c r="C24" s="151">
        <v>388</v>
      </c>
      <c r="D24" s="149">
        <v>0</v>
      </c>
      <c r="E24" s="149">
        <f t="shared" si="2"/>
        <v>388</v>
      </c>
      <c r="F24" s="125">
        <v>0</v>
      </c>
      <c r="G24" s="125">
        <f t="shared" si="0"/>
        <v>388</v>
      </c>
      <c r="H24" s="125">
        <v>563</v>
      </c>
      <c r="I24" s="149">
        <v>0</v>
      </c>
      <c r="J24" s="142">
        <f t="shared" si="1"/>
        <v>563</v>
      </c>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row>
    <row r="25" spans="1:43" ht="20.100000000000001" customHeight="1" x14ac:dyDescent="0.15">
      <c r="A25" s="289">
        <v>16</v>
      </c>
      <c r="B25" s="31" t="s">
        <v>185</v>
      </c>
      <c r="C25" s="293">
        <v>532</v>
      </c>
      <c r="D25" s="130">
        <v>0</v>
      </c>
      <c r="E25" s="130">
        <f t="shared" si="2"/>
        <v>532</v>
      </c>
      <c r="F25" s="178">
        <v>0</v>
      </c>
      <c r="G25" s="178">
        <f t="shared" si="0"/>
        <v>532</v>
      </c>
      <c r="H25" s="178">
        <v>781</v>
      </c>
      <c r="I25" s="130">
        <v>0</v>
      </c>
      <c r="J25" s="143">
        <f t="shared" si="1"/>
        <v>781</v>
      </c>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row>
    <row r="26" spans="1:43" ht="20.100000000000001" customHeight="1" x14ac:dyDescent="0.15">
      <c r="A26" s="117">
        <v>17</v>
      </c>
      <c r="B26" s="30" t="s">
        <v>318</v>
      </c>
      <c r="C26" s="123">
        <v>2363</v>
      </c>
      <c r="D26" s="124">
        <v>0</v>
      </c>
      <c r="E26" s="124">
        <f t="shared" si="2"/>
        <v>2363</v>
      </c>
      <c r="F26" s="126">
        <v>0</v>
      </c>
      <c r="G26" s="126">
        <f t="shared" si="0"/>
        <v>2363</v>
      </c>
      <c r="H26" s="126">
        <v>3709</v>
      </c>
      <c r="I26" s="124">
        <v>0</v>
      </c>
      <c r="J26" s="141">
        <f t="shared" si="1"/>
        <v>3709</v>
      </c>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row>
    <row r="27" spans="1:43" ht="20.100000000000001" customHeight="1" x14ac:dyDescent="0.15">
      <c r="A27" s="117">
        <v>18</v>
      </c>
      <c r="B27" s="30" t="s">
        <v>319</v>
      </c>
      <c r="C27" s="123">
        <v>1111</v>
      </c>
      <c r="D27" s="124">
        <v>0</v>
      </c>
      <c r="E27" s="124">
        <f t="shared" si="2"/>
        <v>1111</v>
      </c>
      <c r="F27" s="126">
        <v>0</v>
      </c>
      <c r="G27" s="126">
        <f t="shared" si="0"/>
        <v>1111</v>
      </c>
      <c r="H27" s="126">
        <v>1721</v>
      </c>
      <c r="I27" s="124">
        <v>0</v>
      </c>
      <c r="J27" s="141">
        <f t="shared" si="1"/>
        <v>1721</v>
      </c>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row>
    <row r="28" spans="1:43" ht="20.100000000000001" customHeight="1" x14ac:dyDescent="0.15">
      <c r="A28" s="117">
        <v>19</v>
      </c>
      <c r="B28" s="30" t="s">
        <v>139</v>
      </c>
      <c r="C28" s="123">
        <v>1318</v>
      </c>
      <c r="D28" s="124">
        <v>0</v>
      </c>
      <c r="E28" s="124">
        <f t="shared" si="2"/>
        <v>1318</v>
      </c>
      <c r="F28" s="126">
        <v>0</v>
      </c>
      <c r="G28" s="126">
        <f t="shared" si="0"/>
        <v>1318</v>
      </c>
      <c r="H28" s="126">
        <v>2005</v>
      </c>
      <c r="I28" s="124">
        <v>0</v>
      </c>
      <c r="J28" s="141">
        <f t="shared" si="1"/>
        <v>2005</v>
      </c>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row>
    <row r="29" spans="1:43" ht="20.100000000000001" customHeight="1" x14ac:dyDescent="0.15">
      <c r="A29" s="288">
        <v>20</v>
      </c>
      <c r="B29" s="33" t="s">
        <v>187</v>
      </c>
      <c r="C29" s="151">
        <v>839</v>
      </c>
      <c r="D29" s="149">
        <v>0</v>
      </c>
      <c r="E29" s="149">
        <f t="shared" si="2"/>
        <v>839</v>
      </c>
      <c r="F29" s="125">
        <v>0</v>
      </c>
      <c r="G29" s="125">
        <f t="shared" si="0"/>
        <v>839</v>
      </c>
      <c r="H29" s="125">
        <v>1244</v>
      </c>
      <c r="I29" s="149">
        <v>0</v>
      </c>
      <c r="J29" s="142">
        <f t="shared" si="1"/>
        <v>1244</v>
      </c>
    </row>
    <row r="30" spans="1:43" ht="20.100000000000001" customHeight="1" x14ac:dyDescent="0.15">
      <c r="A30" s="117">
        <v>21</v>
      </c>
      <c r="B30" s="30" t="s">
        <v>188</v>
      </c>
      <c r="C30" s="293">
        <v>590</v>
      </c>
      <c r="D30" s="130">
        <v>0</v>
      </c>
      <c r="E30" s="130">
        <f t="shared" si="2"/>
        <v>590</v>
      </c>
      <c r="F30" s="178">
        <v>0</v>
      </c>
      <c r="G30" s="178">
        <f t="shared" si="0"/>
        <v>590</v>
      </c>
      <c r="H30" s="178">
        <v>913</v>
      </c>
      <c r="I30" s="130">
        <v>0</v>
      </c>
      <c r="J30" s="143">
        <f t="shared" si="1"/>
        <v>913</v>
      </c>
    </row>
    <row r="31" spans="1:43" ht="20.100000000000001" customHeight="1" x14ac:dyDescent="0.15">
      <c r="A31" s="117">
        <v>22</v>
      </c>
      <c r="B31" s="30" t="s">
        <v>189</v>
      </c>
      <c r="C31" s="123">
        <v>592</v>
      </c>
      <c r="D31" s="124">
        <v>0</v>
      </c>
      <c r="E31" s="124">
        <f t="shared" si="2"/>
        <v>592</v>
      </c>
      <c r="F31" s="126">
        <v>0</v>
      </c>
      <c r="G31" s="126">
        <f t="shared" si="0"/>
        <v>592</v>
      </c>
      <c r="H31" s="126">
        <v>1703</v>
      </c>
      <c r="I31" s="124">
        <v>0</v>
      </c>
      <c r="J31" s="141">
        <f t="shared" si="1"/>
        <v>1703</v>
      </c>
    </row>
    <row r="32" spans="1:43" ht="20.100000000000001" customHeight="1" x14ac:dyDescent="0.15">
      <c r="A32" s="117">
        <v>23</v>
      </c>
      <c r="B32" s="30" t="s">
        <v>191</v>
      </c>
      <c r="C32" s="123">
        <v>2619</v>
      </c>
      <c r="D32" s="124">
        <v>0</v>
      </c>
      <c r="E32" s="124">
        <f t="shared" si="2"/>
        <v>2619</v>
      </c>
      <c r="F32" s="126">
        <v>0</v>
      </c>
      <c r="G32" s="126">
        <f t="shared" si="0"/>
        <v>2619</v>
      </c>
      <c r="H32" s="126">
        <v>4287</v>
      </c>
      <c r="I32" s="124">
        <v>0</v>
      </c>
      <c r="J32" s="141">
        <f t="shared" si="1"/>
        <v>4287</v>
      </c>
    </row>
    <row r="33" spans="1:10" ht="20.100000000000001" customHeight="1" x14ac:dyDescent="0.15">
      <c r="A33" s="117">
        <v>24</v>
      </c>
      <c r="B33" s="30" t="s">
        <v>192</v>
      </c>
      <c r="C33" s="123">
        <v>2060</v>
      </c>
      <c r="D33" s="124">
        <v>0</v>
      </c>
      <c r="E33" s="124">
        <f t="shared" si="2"/>
        <v>2060</v>
      </c>
      <c r="F33" s="126">
        <v>0</v>
      </c>
      <c r="G33" s="126">
        <f t="shared" si="0"/>
        <v>2060</v>
      </c>
      <c r="H33" s="126">
        <v>3346</v>
      </c>
      <c r="I33" s="124">
        <v>0</v>
      </c>
      <c r="J33" s="141">
        <f t="shared" si="1"/>
        <v>3346</v>
      </c>
    </row>
    <row r="34" spans="1:10" ht="20.100000000000001" customHeight="1" x14ac:dyDescent="0.15">
      <c r="A34" s="21">
        <v>25</v>
      </c>
      <c r="B34" s="30" t="s">
        <v>12</v>
      </c>
      <c r="C34" s="300">
        <v>320</v>
      </c>
      <c r="D34" s="281">
        <v>0</v>
      </c>
      <c r="E34" s="281">
        <f t="shared" si="2"/>
        <v>320</v>
      </c>
      <c r="F34" s="157">
        <v>0</v>
      </c>
      <c r="G34" s="157">
        <f t="shared" si="0"/>
        <v>320</v>
      </c>
      <c r="H34" s="157">
        <v>517</v>
      </c>
      <c r="I34" s="281">
        <v>0</v>
      </c>
      <c r="J34" s="301">
        <f t="shared" si="1"/>
        <v>517</v>
      </c>
    </row>
    <row r="35" spans="1:10" ht="20.100000000000001" customHeight="1" x14ac:dyDescent="0.15">
      <c r="A35" s="25" t="s">
        <v>217</v>
      </c>
      <c r="B35" s="34"/>
      <c r="C35" s="154">
        <f t="shared" ref="C35:J35" si="3">SUM(C10:C34)</f>
        <v>134474</v>
      </c>
      <c r="D35" s="154">
        <f t="shared" si="3"/>
        <v>0</v>
      </c>
      <c r="E35" s="154">
        <f t="shared" si="3"/>
        <v>134474</v>
      </c>
      <c r="F35" s="131">
        <f t="shared" si="3"/>
        <v>0</v>
      </c>
      <c r="G35" s="131">
        <f t="shared" si="3"/>
        <v>134474</v>
      </c>
      <c r="H35" s="131">
        <f t="shared" si="3"/>
        <v>205509</v>
      </c>
      <c r="I35" s="154">
        <f t="shared" si="3"/>
        <v>0</v>
      </c>
      <c r="J35" s="270">
        <f t="shared" si="3"/>
        <v>205509</v>
      </c>
    </row>
  </sheetData>
  <mergeCells count="7">
    <mergeCell ref="C6:G6"/>
    <mergeCell ref="H6:J6"/>
    <mergeCell ref="F7:F8"/>
    <mergeCell ref="G7:G8"/>
    <mergeCell ref="H7:H8"/>
    <mergeCell ref="I7:I8"/>
    <mergeCell ref="J7:J8"/>
  </mergeCells>
  <phoneticPr fontId="2"/>
  <pageMargins left="0.78740157480314965" right="0.78740157480314965" top="0.78740157480314965" bottom="0.78740157480314965" header="0.51181102362204722" footer="0.51181102362204722"/>
  <pageSetup paperSize="9" scale="98" firstPageNumber="49" orientation="portrait" useFirstPageNumber="1" r:id="rId1"/>
  <headerFooter scaleWithDoc="0"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66FF99"/>
  </sheetPr>
  <dimension ref="A1:AQ35"/>
  <sheetViews>
    <sheetView view="pageBreakPreview" zoomScaleSheetLayoutView="100" workbookViewId="0">
      <selection sqref="A1:XFD1048576"/>
    </sheetView>
  </sheetViews>
  <sheetFormatPr defaultColWidth="10.625" defaultRowHeight="20.100000000000001" customHeight="1" x14ac:dyDescent="0.15"/>
  <cols>
    <col min="1" max="1" width="6.625" style="17" customWidth="1"/>
    <col min="2" max="2" width="9.625" style="17" customWidth="1"/>
    <col min="3" max="4" width="8.625" style="17" customWidth="1"/>
    <col min="5" max="5" width="9.125" style="17" customWidth="1"/>
    <col min="6" max="6" width="8.625" style="17" customWidth="1"/>
    <col min="7" max="7" width="9.625" style="17" customWidth="1"/>
    <col min="8" max="9" width="8.625" style="17" customWidth="1"/>
    <col min="10" max="10" width="9.625" style="17" customWidth="1"/>
    <col min="11" max="16384" width="10.625" style="17"/>
  </cols>
  <sheetData>
    <row r="1" spans="1:10" ht="20.100000000000001" customHeight="1" x14ac:dyDescent="0.15">
      <c r="A1" s="17" t="str">
        <f>目次!A6</f>
        <v>令和３年度　市町村税の課税状況等の調</v>
      </c>
    </row>
    <row r="2" spans="1:10" ht="20.100000000000001" customHeight="1" x14ac:dyDescent="0.15">
      <c r="A2" s="17" t="s">
        <v>123</v>
      </c>
    </row>
    <row r="4" spans="1:10" ht="20.100000000000001" customHeight="1" x14ac:dyDescent="0.15">
      <c r="A4" s="17" t="s">
        <v>442</v>
      </c>
      <c r="B4" s="17" t="str">
        <f>目次!C29</f>
        <v>加入者の状況（介護納付金課税分）（令和３年３月３１日現在）</v>
      </c>
    </row>
    <row r="5" spans="1:10" ht="20.100000000000001" customHeight="1" x14ac:dyDescent="0.15">
      <c r="H5" s="104"/>
      <c r="I5" s="104"/>
      <c r="J5" s="104"/>
    </row>
    <row r="6" spans="1:10" ht="20.100000000000001" customHeight="1" x14ac:dyDescent="0.15">
      <c r="A6" s="19"/>
      <c r="B6" s="26" t="s">
        <v>9</v>
      </c>
      <c r="C6" s="565" t="s">
        <v>321</v>
      </c>
      <c r="D6" s="566"/>
      <c r="E6" s="566"/>
      <c r="F6" s="566"/>
      <c r="G6" s="567"/>
      <c r="H6" s="546" t="s">
        <v>397</v>
      </c>
      <c r="I6" s="547"/>
      <c r="J6" s="549"/>
    </row>
    <row r="7" spans="1:10" ht="20.100000000000001" customHeight="1" x14ac:dyDescent="0.15">
      <c r="A7" s="116"/>
      <c r="B7" s="118"/>
      <c r="C7" s="291" t="s">
        <v>209</v>
      </c>
      <c r="D7" s="294"/>
      <c r="E7" s="295"/>
      <c r="F7" s="512" t="s">
        <v>126</v>
      </c>
      <c r="G7" s="562" t="s">
        <v>398</v>
      </c>
      <c r="H7" s="437" t="s">
        <v>129</v>
      </c>
      <c r="I7" s="437" t="s">
        <v>131</v>
      </c>
      <c r="J7" s="563" t="s">
        <v>398</v>
      </c>
    </row>
    <row r="8" spans="1:10" ht="21" x14ac:dyDescent="0.15">
      <c r="A8" s="158"/>
      <c r="B8" s="268"/>
      <c r="C8" s="299" t="s">
        <v>132</v>
      </c>
      <c r="D8" s="299" t="s">
        <v>2</v>
      </c>
      <c r="E8" s="41" t="s">
        <v>15</v>
      </c>
      <c r="F8" s="448"/>
      <c r="G8" s="561"/>
      <c r="H8" s="541"/>
      <c r="I8" s="541"/>
      <c r="J8" s="564"/>
    </row>
    <row r="9" spans="1:10" ht="20.100000000000001" customHeight="1" x14ac:dyDescent="0.15">
      <c r="A9" s="117" t="s">
        <v>26</v>
      </c>
      <c r="B9" s="27"/>
      <c r="C9" s="43" t="s">
        <v>29</v>
      </c>
      <c r="D9" s="138" t="s">
        <v>29</v>
      </c>
      <c r="E9" s="138" t="s">
        <v>29</v>
      </c>
      <c r="F9" s="138" t="s">
        <v>29</v>
      </c>
      <c r="G9" s="43" t="s">
        <v>29</v>
      </c>
      <c r="H9" s="43" t="s">
        <v>25</v>
      </c>
      <c r="I9" s="43" t="s">
        <v>25</v>
      </c>
      <c r="J9" s="62" t="s">
        <v>25</v>
      </c>
    </row>
    <row r="10" spans="1:10" ht="20.100000000000001" customHeight="1" x14ac:dyDescent="0.15">
      <c r="A10" s="286">
        <v>1</v>
      </c>
      <c r="B10" s="290" t="s">
        <v>161</v>
      </c>
      <c r="C10" s="122">
        <v>14461</v>
      </c>
      <c r="D10" s="129">
        <v>0</v>
      </c>
      <c r="E10" s="129">
        <f t="shared" ref="E10:E34" si="0">SUM(C10:D10)</f>
        <v>14461</v>
      </c>
      <c r="F10" s="156">
        <v>0</v>
      </c>
      <c r="G10" s="156">
        <f t="shared" ref="G10:G34" si="1">SUM(E10:F10)</f>
        <v>14461</v>
      </c>
      <c r="H10" s="156">
        <v>16390</v>
      </c>
      <c r="I10" s="129">
        <v>0</v>
      </c>
      <c r="J10" s="193">
        <f t="shared" ref="J10:J34" si="2">SUM(H10:I10)</f>
        <v>16390</v>
      </c>
    </row>
    <row r="11" spans="1:10" ht="20.100000000000001" customHeight="1" x14ac:dyDescent="0.15">
      <c r="A11" s="117">
        <v>2</v>
      </c>
      <c r="B11" s="30" t="s">
        <v>165</v>
      </c>
      <c r="C11" s="123">
        <v>2898</v>
      </c>
      <c r="D11" s="124">
        <v>0</v>
      </c>
      <c r="E11" s="124">
        <f t="shared" si="0"/>
        <v>2898</v>
      </c>
      <c r="F11" s="126">
        <v>0</v>
      </c>
      <c r="G11" s="126">
        <f t="shared" si="1"/>
        <v>2898</v>
      </c>
      <c r="H11" s="126">
        <v>3341</v>
      </c>
      <c r="I11" s="124">
        <v>0</v>
      </c>
      <c r="J11" s="141">
        <f t="shared" si="2"/>
        <v>3341</v>
      </c>
    </row>
    <row r="12" spans="1:10" ht="20.100000000000001" customHeight="1" x14ac:dyDescent="0.15">
      <c r="A12" s="271">
        <v>3</v>
      </c>
      <c r="B12" s="30" t="s">
        <v>166</v>
      </c>
      <c r="C12" s="124">
        <v>4816</v>
      </c>
      <c r="D12" s="124">
        <v>0</v>
      </c>
      <c r="E12" s="124">
        <f t="shared" si="0"/>
        <v>4816</v>
      </c>
      <c r="F12" s="126">
        <v>0</v>
      </c>
      <c r="G12" s="126">
        <f t="shared" si="1"/>
        <v>4816</v>
      </c>
      <c r="H12" s="126">
        <v>5633</v>
      </c>
      <c r="I12" s="124">
        <v>0</v>
      </c>
      <c r="J12" s="141">
        <f t="shared" si="2"/>
        <v>5633</v>
      </c>
    </row>
    <row r="13" spans="1:10" ht="20.100000000000001" customHeight="1" x14ac:dyDescent="0.15">
      <c r="A13" s="117">
        <v>4</v>
      </c>
      <c r="B13" s="30" t="s">
        <v>167</v>
      </c>
      <c r="C13" s="124">
        <v>3525</v>
      </c>
      <c r="D13" s="124">
        <v>0</v>
      </c>
      <c r="E13" s="124">
        <f t="shared" si="0"/>
        <v>3525</v>
      </c>
      <c r="F13" s="126">
        <v>0</v>
      </c>
      <c r="G13" s="126">
        <f t="shared" si="1"/>
        <v>3525</v>
      </c>
      <c r="H13" s="126">
        <v>4017</v>
      </c>
      <c r="I13" s="124">
        <v>0</v>
      </c>
      <c r="J13" s="141">
        <f t="shared" si="2"/>
        <v>4017</v>
      </c>
    </row>
    <row r="14" spans="1:10" ht="20.100000000000001" customHeight="1" x14ac:dyDescent="0.15">
      <c r="A14" s="287">
        <v>5</v>
      </c>
      <c r="B14" s="30" t="s">
        <v>170</v>
      </c>
      <c r="C14" s="149">
        <v>1637</v>
      </c>
      <c r="D14" s="149">
        <v>0</v>
      </c>
      <c r="E14" s="149">
        <f t="shared" si="0"/>
        <v>1637</v>
      </c>
      <c r="F14" s="125">
        <v>0</v>
      </c>
      <c r="G14" s="125">
        <f t="shared" si="1"/>
        <v>1637</v>
      </c>
      <c r="H14" s="125">
        <v>1909</v>
      </c>
      <c r="I14" s="149">
        <v>0</v>
      </c>
      <c r="J14" s="142">
        <f t="shared" si="2"/>
        <v>1909</v>
      </c>
    </row>
    <row r="15" spans="1:10" ht="20.100000000000001" customHeight="1" x14ac:dyDescent="0.15">
      <c r="A15" s="117">
        <v>6</v>
      </c>
      <c r="B15" s="31" t="s">
        <v>172</v>
      </c>
      <c r="C15" s="123">
        <v>2784</v>
      </c>
      <c r="D15" s="124">
        <v>0</v>
      </c>
      <c r="E15" s="124">
        <f t="shared" si="0"/>
        <v>2784</v>
      </c>
      <c r="F15" s="124">
        <v>0</v>
      </c>
      <c r="G15" s="124">
        <f t="shared" si="1"/>
        <v>2784</v>
      </c>
      <c r="H15" s="124">
        <v>3323</v>
      </c>
      <c r="I15" s="124">
        <v>0</v>
      </c>
      <c r="J15" s="140">
        <f t="shared" si="2"/>
        <v>3323</v>
      </c>
    </row>
    <row r="16" spans="1:10" s="67" customFormat="1" ht="20.100000000000001" customHeight="1" x14ac:dyDescent="0.15">
      <c r="A16" s="271">
        <v>7</v>
      </c>
      <c r="B16" s="32" t="s">
        <v>173</v>
      </c>
      <c r="C16" s="123">
        <v>1631</v>
      </c>
      <c r="D16" s="124">
        <v>0</v>
      </c>
      <c r="E16" s="124">
        <f t="shared" si="0"/>
        <v>1631</v>
      </c>
      <c r="F16" s="124">
        <v>0</v>
      </c>
      <c r="G16" s="124">
        <f t="shared" si="1"/>
        <v>1631</v>
      </c>
      <c r="H16" s="124">
        <v>1895</v>
      </c>
      <c r="I16" s="124">
        <v>0</v>
      </c>
      <c r="J16" s="140">
        <f t="shared" si="2"/>
        <v>1895</v>
      </c>
    </row>
    <row r="17" spans="1:43" ht="20.100000000000001" customHeight="1" x14ac:dyDescent="0.15">
      <c r="A17" s="117">
        <v>8</v>
      </c>
      <c r="B17" s="30" t="s">
        <v>177</v>
      </c>
      <c r="C17" s="292">
        <v>3972</v>
      </c>
      <c r="D17" s="292">
        <v>0</v>
      </c>
      <c r="E17" s="292">
        <f t="shared" si="0"/>
        <v>3972</v>
      </c>
      <c r="F17" s="87">
        <v>0</v>
      </c>
      <c r="G17" s="87">
        <f t="shared" si="1"/>
        <v>3972</v>
      </c>
      <c r="H17" s="87">
        <v>4575</v>
      </c>
      <c r="I17" s="292">
        <v>0</v>
      </c>
      <c r="J17" s="141">
        <f t="shared" si="2"/>
        <v>4575</v>
      </c>
    </row>
    <row r="18" spans="1:43" ht="20.100000000000001" customHeight="1" x14ac:dyDescent="0.15">
      <c r="A18" s="271">
        <v>9</v>
      </c>
      <c r="B18" s="30" t="s">
        <v>179</v>
      </c>
      <c r="C18" s="292">
        <v>1680</v>
      </c>
      <c r="D18" s="292">
        <v>0</v>
      </c>
      <c r="E18" s="292">
        <f t="shared" si="0"/>
        <v>1680</v>
      </c>
      <c r="F18" s="87">
        <v>0</v>
      </c>
      <c r="G18" s="87">
        <f t="shared" si="1"/>
        <v>1680</v>
      </c>
      <c r="H18" s="87">
        <v>1966</v>
      </c>
      <c r="I18" s="292">
        <v>0</v>
      </c>
      <c r="J18" s="141">
        <f t="shared" si="2"/>
        <v>1966</v>
      </c>
    </row>
    <row r="19" spans="1:43" ht="20.100000000000001" customHeight="1" x14ac:dyDescent="0.15">
      <c r="A19" s="288">
        <v>10</v>
      </c>
      <c r="B19" s="33" t="s">
        <v>180</v>
      </c>
      <c r="C19" s="149">
        <v>4253</v>
      </c>
      <c r="D19" s="149">
        <v>0</v>
      </c>
      <c r="E19" s="149">
        <f t="shared" si="0"/>
        <v>4253</v>
      </c>
      <c r="F19" s="125">
        <v>0</v>
      </c>
      <c r="G19" s="125">
        <f t="shared" si="1"/>
        <v>4253</v>
      </c>
      <c r="H19" s="125">
        <v>5027</v>
      </c>
      <c r="I19" s="149">
        <v>0</v>
      </c>
      <c r="J19" s="142">
        <f t="shared" si="2"/>
        <v>5027</v>
      </c>
    </row>
    <row r="20" spans="1:43" ht="20.100000000000001" customHeight="1" x14ac:dyDescent="0.15">
      <c r="A20" s="117">
        <v>11</v>
      </c>
      <c r="B20" s="30" t="s">
        <v>181</v>
      </c>
      <c r="C20" s="293">
        <v>1577</v>
      </c>
      <c r="D20" s="130">
        <v>0</v>
      </c>
      <c r="E20" s="130">
        <f t="shared" si="0"/>
        <v>1577</v>
      </c>
      <c r="F20" s="178">
        <v>0</v>
      </c>
      <c r="G20" s="178">
        <f t="shared" si="1"/>
        <v>1577</v>
      </c>
      <c r="H20" s="178">
        <v>1788</v>
      </c>
      <c r="I20" s="130">
        <v>0</v>
      </c>
      <c r="J20" s="143">
        <f t="shared" si="2"/>
        <v>1788</v>
      </c>
    </row>
    <row r="21" spans="1:43" ht="20.100000000000001" customHeight="1" x14ac:dyDescent="0.15">
      <c r="A21" s="117">
        <v>12</v>
      </c>
      <c r="B21" s="30" t="s">
        <v>315</v>
      </c>
      <c r="C21" s="123">
        <v>1300</v>
      </c>
      <c r="D21" s="124">
        <v>0</v>
      </c>
      <c r="E21" s="124">
        <f t="shared" si="0"/>
        <v>1300</v>
      </c>
      <c r="F21" s="126">
        <v>0</v>
      </c>
      <c r="G21" s="126">
        <f t="shared" si="1"/>
        <v>1300</v>
      </c>
      <c r="H21" s="126">
        <v>1522</v>
      </c>
      <c r="I21" s="124">
        <v>0</v>
      </c>
      <c r="J21" s="141">
        <f t="shared" si="2"/>
        <v>1522</v>
      </c>
    </row>
    <row r="22" spans="1:43" ht="20.100000000000001" customHeight="1" x14ac:dyDescent="0.15">
      <c r="A22" s="117">
        <v>13</v>
      </c>
      <c r="B22" s="30" t="s">
        <v>317</v>
      </c>
      <c r="C22" s="123">
        <v>1436</v>
      </c>
      <c r="D22" s="124">
        <v>0</v>
      </c>
      <c r="E22" s="124">
        <f t="shared" si="0"/>
        <v>1436</v>
      </c>
      <c r="F22" s="126">
        <v>0</v>
      </c>
      <c r="G22" s="126">
        <f t="shared" si="1"/>
        <v>1436</v>
      </c>
      <c r="H22" s="126">
        <v>1686</v>
      </c>
      <c r="I22" s="124">
        <v>0</v>
      </c>
      <c r="J22" s="141">
        <f t="shared" si="2"/>
        <v>1686</v>
      </c>
    </row>
    <row r="23" spans="1:43" ht="20.100000000000001" customHeight="1" x14ac:dyDescent="0.15">
      <c r="A23" s="117">
        <v>14</v>
      </c>
      <c r="B23" s="30" t="s">
        <v>182</v>
      </c>
      <c r="C23" s="123">
        <v>243</v>
      </c>
      <c r="D23" s="124">
        <v>0</v>
      </c>
      <c r="E23" s="124">
        <f t="shared" si="0"/>
        <v>243</v>
      </c>
      <c r="F23" s="126">
        <v>0</v>
      </c>
      <c r="G23" s="126">
        <f t="shared" si="1"/>
        <v>243</v>
      </c>
      <c r="H23" s="126">
        <v>266</v>
      </c>
      <c r="I23" s="124">
        <v>0</v>
      </c>
      <c r="J23" s="141">
        <f t="shared" si="2"/>
        <v>266</v>
      </c>
      <c r="K23" s="67"/>
      <c r="L23" s="67"/>
      <c r="M23" s="67"/>
      <c r="N23" s="67"/>
      <c r="O23" s="67"/>
      <c r="P23" s="67"/>
      <c r="Q23" s="67"/>
      <c r="R23" s="67"/>
      <c r="S23" s="67"/>
      <c r="T23" s="67"/>
      <c r="U23" s="67"/>
    </row>
    <row r="24" spans="1:43" ht="20.100000000000001" customHeight="1" x14ac:dyDescent="0.15">
      <c r="A24" s="117">
        <v>15</v>
      </c>
      <c r="B24" s="30" t="s">
        <v>184</v>
      </c>
      <c r="C24" s="151">
        <v>133</v>
      </c>
      <c r="D24" s="149">
        <v>0</v>
      </c>
      <c r="E24" s="149">
        <f t="shared" si="0"/>
        <v>133</v>
      </c>
      <c r="F24" s="125">
        <v>0</v>
      </c>
      <c r="G24" s="125">
        <f t="shared" si="1"/>
        <v>133</v>
      </c>
      <c r="H24" s="125">
        <v>147</v>
      </c>
      <c r="I24" s="149">
        <v>0</v>
      </c>
      <c r="J24" s="142">
        <f t="shared" si="2"/>
        <v>147</v>
      </c>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row>
    <row r="25" spans="1:43" ht="20.100000000000001" customHeight="1" x14ac:dyDescent="0.15">
      <c r="A25" s="289">
        <v>16</v>
      </c>
      <c r="B25" s="31" t="s">
        <v>185</v>
      </c>
      <c r="C25" s="293">
        <v>187</v>
      </c>
      <c r="D25" s="130">
        <v>0</v>
      </c>
      <c r="E25" s="130">
        <f t="shared" si="0"/>
        <v>187</v>
      </c>
      <c r="F25" s="178">
        <v>0</v>
      </c>
      <c r="G25" s="178">
        <f t="shared" si="1"/>
        <v>187</v>
      </c>
      <c r="H25" s="178">
        <v>215</v>
      </c>
      <c r="I25" s="130">
        <v>0</v>
      </c>
      <c r="J25" s="143">
        <f t="shared" si="2"/>
        <v>215</v>
      </c>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row>
    <row r="26" spans="1:43" ht="20.100000000000001" customHeight="1" x14ac:dyDescent="0.15">
      <c r="A26" s="117">
        <v>17</v>
      </c>
      <c r="B26" s="30" t="s">
        <v>318</v>
      </c>
      <c r="C26" s="123">
        <v>955</v>
      </c>
      <c r="D26" s="124">
        <v>0</v>
      </c>
      <c r="E26" s="124">
        <f t="shared" si="0"/>
        <v>955</v>
      </c>
      <c r="F26" s="126">
        <v>0</v>
      </c>
      <c r="G26" s="126">
        <f t="shared" si="1"/>
        <v>955</v>
      </c>
      <c r="H26" s="126">
        <v>1134</v>
      </c>
      <c r="I26" s="124">
        <v>0</v>
      </c>
      <c r="J26" s="141">
        <f t="shared" si="2"/>
        <v>1134</v>
      </c>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row>
    <row r="27" spans="1:43" ht="20.100000000000001" customHeight="1" x14ac:dyDescent="0.15">
      <c r="A27" s="117">
        <v>18</v>
      </c>
      <c r="B27" s="30" t="s">
        <v>319</v>
      </c>
      <c r="C27" s="123">
        <v>443</v>
      </c>
      <c r="D27" s="124">
        <v>0</v>
      </c>
      <c r="E27" s="124">
        <f t="shared" si="0"/>
        <v>443</v>
      </c>
      <c r="F27" s="126">
        <v>0</v>
      </c>
      <c r="G27" s="126">
        <f t="shared" si="1"/>
        <v>443</v>
      </c>
      <c r="H27" s="126">
        <v>522</v>
      </c>
      <c r="I27" s="124">
        <v>0</v>
      </c>
      <c r="J27" s="141">
        <f t="shared" si="2"/>
        <v>522</v>
      </c>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row>
    <row r="28" spans="1:43" ht="20.100000000000001" customHeight="1" x14ac:dyDescent="0.15">
      <c r="A28" s="117">
        <v>19</v>
      </c>
      <c r="B28" s="30" t="s">
        <v>139</v>
      </c>
      <c r="C28" s="123">
        <v>469</v>
      </c>
      <c r="D28" s="124">
        <v>0</v>
      </c>
      <c r="E28" s="124">
        <f t="shared" si="0"/>
        <v>469</v>
      </c>
      <c r="F28" s="126">
        <v>0</v>
      </c>
      <c r="G28" s="126">
        <f t="shared" si="1"/>
        <v>469</v>
      </c>
      <c r="H28" s="126">
        <v>536</v>
      </c>
      <c r="I28" s="124">
        <v>0</v>
      </c>
      <c r="J28" s="141">
        <f t="shared" si="2"/>
        <v>536</v>
      </c>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row>
    <row r="29" spans="1:43" ht="20.100000000000001" customHeight="1" x14ac:dyDescent="0.15">
      <c r="A29" s="288">
        <v>20</v>
      </c>
      <c r="B29" s="33" t="s">
        <v>187</v>
      </c>
      <c r="C29" s="151">
        <v>291</v>
      </c>
      <c r="D29" s="149">
        <v>0</v>
      </c>
      <c r="E29" s="149">
        <f t="shared" si="0"/>
        <v>291</v>
      </c>
      <c r="F29" s="125">
        <v>0</v>
      </c>
      <c r="G29" s="125">
        <f t="shared" si="1"/>
        <v>291</v>
      </c>
      <c r="H29" s="125">
        <v>320</v>
      </c>
      <c r="I29" s="149">
        <v>0</v>
      </c>
      <c r="J29" s="142">
        <f t="shared" si="2"/>
        <v>320</v>
      </c>
    </row>
    <row r="30" spans="1:43" ht="20.100000000000001" customHeight="1" x14ac:dyDescent="0.15">
      <c r="A30" s="117">
        <v>21</v>
      </c>
      <c r="B30" s="30" t="s">
        <v>188</v>
      </c>
      <c r="C30" s="293">
        <v>205</v>
      </c>
      <c r="D30" s="130">
        <v>0</v>
      </c>
      <c r="E30" s="130">
        <f t="shared" si="0"/>
        <v>205</v>
      </c>
      <c r="F30" s="178">
        <v>0</v>
      </c>
      <c r="G30" s="178">
        <f t="shared" si="1"/>
        <v>205</v>
      </c>
      <c r="H30" s="178">
        <v>232</v>
      </c>
      <c r="I30" s="130">
        <v>0</v>
      </c>
      <c r="J30" s="143">
        <f t="shared" si="2"/>
        <v>232</v>
      </c>
    </row>
    <row r="31" spans="1:43" ht="20.100000000000001" customHeight="1" x14ac:dyDescent="0.15">
      <c r="A31" s="117">
        <v>22</v>
      </c>
      <c r="B31" s="30" t="s">
        <v>189</v>
      </c>
      <c r="C31" s="123">
        <v>454</v>
      </c>
      <c r="D31" s="124">
        <v>0</v>
      </c>
      <c r="E31" s="124">
        <f t="shared" si="0"/>
        <v>454</v>
      </c>
      <c r="F31" s="126">
        <v>0</v>
      </c>
      <c r="G31" s="126">
        <f t="shared" si="1"/>
        <v>454</v>
      </c>
      <c r="H31" s="126">
        <v>727</v>
      </c>
      <c r="I31" s="124">
        <v>0</v>
      </c>
      <c r="J31" s="141">
        <f t="shared" si="2"/>
        <v>727</v>
      </c>
    </row>
    <row r="32" spans="1:43" ht="20.100000000000001" customHeight="1" x14ac:dyDescent="0.15">
      <c r="A32" s="117">
        <v>23</v>
      </c>
      <c r="B32" s="30" t="s">
        <v>191</v>
      </c>
      <c r="C32" s="123">
        <v>1095</v>
      </c>
      <c r="D32" s="124">
        <v>0</v>
      </c>
      <c r="E32" s="124">
        <f t="shared" si="0"/>
        <v>1095</v>
      </c>
      <c r="F32" s="126">
        <v>0</v>
      </c>
      <c r="G32" s="126">
        <f t="shared" si="1"/>
        <v>1095</v>
      </c>
      <c r="H32" s="126">
        <v>1336</v>
      </c>
      <c r="I32" s="124">
        <v>0</v>
      </c>
      <c r="J32" s="141">
        <f t="shared" si="2"/>
        <v>1336</v>
      </c>
    </row>
    <row r="33" spans="1:10" ht="20.100000000000001" customHeight="1" x14ac:dyDescent="0.15">
      <c r="A33" s="117">
        <v>24</v>
      </c>
      <c r="B33" s="30" t="s">
        <v>192</v>
      </c>
      <c r="C33" s="123">
        <v>888</v>
      </c>
      <c r="D33" s="124">
        <v>0</v>
      </c>
      <c r="E33" s="124">
        <f t="shared" si="0"/>
        <v>888</v>
      </c>
      <c r="F33" s="126">
        <v>0</v>
      </c>
      <c r="G33" s="126">
        <f t="shared" si="1"/>
        <v>888</v>
      </c>
      <c r="H33" s="126">
        <v>1060</v>
      </c>
      <c r="I33" s="124">
        <v>0</v>
      </c>
      <c r="J33" s="141">
        <f t="shared" si="2"/>
        <v>1060</v>
      </c>
    </row>
    <row r="34" spans="1:10" ht="20.100000000000001" customHeight="1" x14ac:dyDescent="0.15">
      <c r="A34" s="21">
        <v>25</v>
      </c>
      <c r="B34" s="30" t="s">
        <v>12</v>
      </c>
      <c r="C34" s="300">
        <v>125</v>
      </c>
      <c r="D34" s="281">
        <v>0</v>
      </c>
      <c r="E34" s="281">
        <f t="shared" si="0"/>
        <v>125</v>
      </c>
      <c r="F34" s="157">
        <v>0</v>
      </c>
      <c r="G34" s="157">
        <f t="shared" si="1"/>
        <v>125</v>
      </c>
      <c r="H34" s="157">
        <v>151</v>
      </c>
      <c r="I34" s="281">
        <v>0</v>
      </c>
      <c r="J34" s="301">
        <f t="shared" si="2"/>
        <v>151</v>
      </c>
    </row>
    <row r="35" spans="1:10" ht="20.100000000000001" customHeight="1" x14ac:dyDescent="0.15">
      <c r="A35" s="25" t="s">
        <v>217</v>
      </c>
      <c r="B35" s="34"/>
      <c r="C35" s="154">
        <f t="shared" ref="C35:J35" si="3">SUM(C10:C34)</f>
        <v>51458</v>
      </c>
      <c r="D35" s="154">
        <f t="shared" si="3"/>
        <v>0</v>
      </c>
      <c r="E35" s="154">
        <f t="shared" si="3"/>
        <v>51458</v>
      </c>
      <c r="F35" s="131">
        <f t="shared" si="3"/>
        <v>0</v>
      </c>
      <c r="G35" s="131">
        <f t="shared" si="3"/>
        <v>51458</v>
      </c>
      <c r="H35" s="131">
        <f t="shared" si="3"/>
        <v>59718</v>
      </c>
      <c r="I35" s="154">
        <f t="shared" si="3"/>
        <v>0</v>
      </c>
      <c r="J35" s="144">
        <f t="shared" si="3"/>
        <v>59718</v>
      </c>
    </row>
  </sheetData>
  <mergeCells count="7">
    <mergeCell ref="C6:G6"/>
    <mergeCell ref="H6:J6"/>
    <mergeCell ref="F7:F8"/>
    <mergeCell ref="G7:G8"/>
    <mergeCell ref="H7:H8"/>
    <mergeCell ref="I7:I8"/>
    <mergeCell ref="J7:J8"/>
  </mergeCells>
  <phoneticPr fontId="2"/>
  <pageMargins left="0.78740157480314965" right="0.78740157480314965" top="0.78740157480314965" bottom="0.78740157480314965" header="0.51181102362204722" footer="0.51181102362204722"/>
  <pageSetup paperSize="9" scale="99" firstPageNumber="50" orientation="portrait" useFirstPageNumber="1" r:id="rId1"/>
  <headerFooter scaleWithDoc="0" alignWithMargins="0">
    <oddFooter>&amp;C- &amp;P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99"/>
  </sheetPr>
  <dimension ref="A1:AG36"/>
  <sheetViews>
    <sheetView view="pageBreakPreview" zoomScaleNormal="55" zoomScaleSheetLayoutView="100" workbookViewId="0">
      <selection sqref="A1:XFD1048576"/>
    </sheetView>
  </sheetViews>
  <sheetFormatPr defaultColWidth="10.625" defaultRowHeight="20.100000000000001" customHeight="1" x14ac:dyDescent="0.15"/>
  <cols>
    <col min="1" max="1" width="7.5" style="17" customWidth="1"/>
    <col min="2" max="2" width="10.625" style="17"/>
    <col min="3" max="16" width="10.125" style="17" customWidth="1"/>
    <col min="17" max="17" width="5.625" style="18" customWidth="1"/>
    <col min="18" max="18" width="1.625" style="17" hidden="1" customWidth="1"/>
    <col min="19" max="19" width="5.625" style="17" customWidth="1"/>
    <col min="20" max="30" width="10.125" style="17" customWidth="1"/>
    <col min="31" max="32" width="10.625" style="17"/>
    <col min="33" max="33" width="5.625" style="18" customWidth="1"/>
    <col min="34" max="16384" width="10.625" style="17"/>
  </cols>
  <sheetData>
    <row r="1" spans="1:33" ht="20.100000000000001" customHeight="1" x14ac:dyDescent="0.15">
      <c r="A1" s="17" t="str">
        <f>目次!A6</f>
        <v>令和３年度　市町村税の課税状況等の調</v>
      </c>
    </row>
    <row r="2" spans="1:33" ht="20.100000000000001" customHeight="1" x14ac:dyDescent="0.15">
      <c r="A2" s="17" t="s">
        <v>123</v>
      </c>
    </row>
    <row r="4" spans="1:33" ht="20.100000000000001" customHeight="1" x14ac:dyDescent="0.15">
      <c r="A4" s="17" t="s">
        <v>443</v>
      </c>
      <c r="B4" s="17" t="str">
        <f>目次!C30</f>
        <v>課税の実績額等（基礎課税分）（令和２年度分）</v>
      </c>
      <c r="S4" s="17" t="str">
        <f>A4</f>
        <v>第１８表</v>
      </c>
    </row>
    <row r="5" spans="1:33" ht="20.100000000000001" customHeight="1" x14ac:dyDescent="0.15">
      <c r="H5" s="104"/>
      <c r="I5" s="104"/>
      <c r="S5" s="17" t="s">
        <v>114</v>
      </c>
    </row>
    <row r="6" spans="1:33" ht="27.75" customHeight="1" x14ac:dyDescent="0.15">
      <c r="A6" s="19"/>
      <c r="B6" s="26" t="s">
        <v>9</v>
      </c>
      <c r="C6" s="568" t="s">
        <v>399</v>
      </c>
      <c r="D6" s="569"/>
      <c r="E6" s="569"/>
      <c r="F6" s="569"/>
      <c r="G6" s="570"/>
      <c r="H6" s="572" t="s">
        <v>243</v>
      </c>
      <c r="I6" s="573"/>
      <c r="J6" s="425" t="s">
        <v>401</v>
      </c>
      <c r="K6" s="426"/>
      <c r="L6" s="426"/>
      <c r="M6" s="426"/>
      <c r="N6" s="426"/>
      <c r="O6" s="426"/>
      <c r="P6" s="500"/>
      <c r="Q6" s="428" t="s">
        <v>347</v>
      </c>
      <c r="R6" s="308"/>
      <c r="S6" s="19"/>
      <c r="T6" s="26" t="s">
        <v>9</v>
      </c>
      <c r="U6" s="54" t="s">
        <v>248</v>
      </c>
      <c r="V6" s="54"/>
      <c r="W6" s="54"/>
      <c r="X6" s="54"/>
      <c r="Y6" s="54"/>
      <c r="Z6" s="54"/>
      <c r="AA6" s="54"/>
      <c r="AB6" s="54"/>
      <c r="AC6" s="54"/>
      <c r="AD6" s="54"/>
      <c r="AE6" s="54"/>
      <c r="AF6" s="60"/>
      <c r="AG6" s="428" t="s">
        <v>347</v>
      </c>
    </row>
    <row r="7" spans="1:33" ht="20.100000000000001" customHeight="1" x14ac:dyDescent="0.15">
      <c r="A7" s="116"/>
      <c r="B7" s="118"/>
      <c r="C7" s="514" t="s">
        <v>198</v>
      </c>
      <c r="D7" s="514" t="s">
        <v>201</v>
      </c>
      <c r="E7" s="514" t="s">
        <v>202</v>
      </c>
      <c r="F7" s="514" t="s">
        <v>10</v>
      </c>
      <c r="G7" s="514" t="s">
        <v>205</v>
      </c>
      <c r="H7" s="512" t="s">
        <v>244</v>
      </c>
      <c r="I7" s="512" t="s">
        <v>246</v>
      </c>
      <c r="J7" s="574" t="s">
        <v>203</v>
      </c>
      <c r="K7" s="575"/>
      <c r="L7" s="576"/>
      <c r="M7" s="574" t="s">
        <v>402</v>
      </c>
      <c r="N7" s="575"/>
      <c r="O7" s="575"/>
      <c r="P7" s="577"/>
      <c r="Q7" s="429"/>
      <c r="R7" s="308"/>
      <c r="S7" s="116"/>
      <c r="T7" s="118"/>
      <c r="U7" s="294" t="s">
        <v>232</v>
      </c>
      <c r="V7" s="294"/>
      <c r="W7" s="294"/>
      <c r="X7" s="295"/>
      <c r="Y7" s="291" t="s">
        <v>385</v>
      </c>
      <c r="Z7" s="294"/>
      <c r="AA7" s="294"/>
      <c r="AB7" s="295"/>
      <c r="AC7" s="291" t="s">
        <v>144</v>
      </c>
      <c r="AD7" s="294"/>
      <c r="AE7" s="294"/>
      <c r="AF7" s="304"/>
      <c r="AG7" s="429"/>
    </row>
    <row r="8" spans="1:33" ht="20.100000000000001" customHeight="1" x14ac:dyDescent="0.15">
      <c r="A8" s="116"/>
      <c r="B8" s="118"/>
      <c r="C8" s="504"/>
      <c r="D8" s="504"/>
      <c r="E8" s="504"/>
      <c r="F8" s="504"/>
      <c r="G8" s="504"/>
      <c r="H8" s="448"/>
      <c r="I8" s="448"/>
      <c r="J8" s="514" t="s">
        <v>128</v>
      </c>
      <c r="K8" s="514" t="s">
        <v>133</v>
      </c>
      <c r="L8" s="514" t="s">
        <v>135</v>
      </c>
      <c r="M8" s="291" t="s">
        <v>128</v>
      </c>
      <c r="N8" s="295"/>
      <c r="O8" s="291" t="s">
        <v>133</v>
      </c>
      <c r="P8" s="304"/>
      <c r="Q8" s="429"/>
      <c r="R8" s="309"/>
      <c r="S8" s="117"/>
      <c r="T8" s="30"/>
      <c r="U8" s="291" t="s">
        <v>135</v>
      </c>
      <c r="V8" s="295"/>
      <c r="W8" s="291" t="s">
        <v>15</v>
      </c>
      <c r="X8" s="295"/>
      <c r="Y8" s="514" t="s">
        <v>128</v>
      </c>
      <c r="Z8" s="514" t="s">
        <v>133</v>
      </c>
      <c r="AA8" s="514" t="s">
        <v>135</v>
      </c>
      <c r="AB8" s="514" t="s">
        <v>15</v>
      </c>
      <c r="AC8" s="514" t="s">
        <v>128</v>
      </c>
      <c r="AD8" s="514" t="s">
        <v>133</v>
      </c>
      <c r="AE8" s="514" t="s">
        <v>135</v>
      </c>
      <c r="AF8" s="571" t="s">
        <v>15</v>
      </c>
      <c r="AG8" s="429"/>
    </row>
    <row r="9" spans="1:33" ht="20.100000000000001" customHeight="1" x14ac:dyDescent="0.15">
      <c r="A9" s="116"/>
      <c r="B9" s="118"/>
      <c r="C9" s="504"/>
      <c r="D9" s="504"/>
      <c r="E9" s="504"/>
      <c r="F9" s="504"/>
      <c r="G9" s="504"/>
      <c r="H9" s="448"/>
      <c r="I9" s="448"/>
      <c r="J9" s="494"/>
      <c r="K9" s="494"/>
      <c r="L9" s="494"/>
      <c r="M9" s="42" t="s">
        <v>136</v>
      </c>
      <c r="N9" s="42" t="s">
        <v>124</v>
      </c>
      <c r="O9" s="42" t="s">
        <v>136</v>
      </c>
      <c r="P9" s="305" t="s">
        <v>124</v>
      </c>
      <c r="Q9" s="429"/>
      <c r="S9" s="116"/>
      <c r="T9" s="118"/>
      <c r="U9" s="42" t="s">
        <v>136</v>
      </c>
      <c r="V9" s="42" t="s">
        <v>124</v>
      </c>
      <c r="W9" s="42" t="s">
        <v>136</v>
      </c>
      <c r="X9" s="42" t="s">
        <v>124</v>
      </c>
      <c r="Y9" s="494"/>
      <c r="Z9" s="494"/>
      <c r="AA9" s="494"/>
      <c r="AB9" s="494"/>
      <c r="AC9" s="494"/>
      <c r="AD9" s="494"/>
      <c r="AE9" s="494"/>
      <c r="AF9" s="490"/>
      <c r="AG9" s="429"/>
    </row>
    <row r="10" spans="1:33" ht="20.100000000000001" customHeight="1" x14ac:dyDescent="0.15">
      <c r="A10" s="117" t="s">
        <v>26</v>
      </c>
      <c r="B10" s="27"/>
      <c r="C10" s="43" t="s">
        <v>56</v>
      </c>
      <c r="D10" s="43" t="s">
        <v>56</v>
      </c>
      <c r="E10" s="43" t="s">
        <v>56</v>
      </c>
      <c r="F10" s="43" t="s">
        <v>56</v>
      </c>
      <c r="G10" s="43" t="s">
        <v>56</v>
      </c>
      <c r="H10" s="43" t="s">
        <v>29</v>
      </c>
      <c r="I10" s="43" t="s">
        <v>56</v>
      </c>
      <c r="J10" s="302" t="s">
        <v>137</v>
      </c>
      <c r="K10" s="302" t="s">
        <v>137</v>
      </c>
      <c r="L10" s="302" t="s">
        <v>137</v>
      </c>
      <c r="M10" s="43" t="s">
        <v>29</v>
      </c>
      <c r="N10" s="302" t="s">
        <v>25</v>
      </c>
      <c r="O10" s="43" t="s">
        <v>29</v>
      </c>
      <c r="P10" s="306" t="s">
        <v>25</v>
      </c>
      <c r="Q10" s="430"/>
      <c r="R10" s="310"/>
      <c r="S10" s="117" t="s">
        <v>26</v>
      </c>
      <c r="T10" s="27"/>
      <c r="U10" s="43" t="s">
        <v>29</v>
      </c>
      <c r="V10" s="302" t="s">
        <v>25</v>
      </c>
      <c r="W10" s="43" t="s">
        <v>29</v>
      </c>
      <c r="X10" s="302" t="s">
        <v>25</v>
      </c>
      <c r="Y10" s="43" t="s">
        <v>56</v>
      </c>
      <c r="Z10" s="43" t="s">
        <v>56</v>
      </c>
      <c r="AA10" s="43" t="s">
        <v>56</v>
      </c>
      <c r="AB10" s="43" t="s">
        <v>56</v>
      </c>
      <c r="AC10" s="43" t="s">
        <v>56</v>
      </c>
      <c r="AD10" s="43" t="s">
        <v>56</v>
      </c>
      <c r="AE10" s="43" t="s">
        <v>56</v>
      </c>
      <c r="AF10" s="62" t="s">
        <v>56</v>
      </c>
      <c r="AG10" s="430"/>
    </row>
    <row r="11" spans="1:33" ht="20.100000000000001" customHeight="1" x14ac:dyDescent="0.15">
      <c r="A11" s="286">
        <v>1</v>
      </c>
      <c r="B11" s="290" t="s">
        <v>161</v>
      </c>
      <c r="C11" s="122">
        <v>2244299</v>
      </c>
      <c r="D11" s="129">
        <v>0</v>
      </c>
      <c r="E11" s="129">
        <v>870638</v>
      </c>
      <c r="F11" s="129">
        <v>679124</v>
      </c>
      <c r="G11" s="129">
        <v>3794061</v>
      </c>
      <c r="H11" s="129">
        <v>513</v>
      </c>
      <c r="I11" s="129">
        <v>330284</v>
      </c>
      <c r="J11" s="129">
        <v>7</v>
      </c>
      <c r="K11" s="129">
        <v>5</v>
      </c>
      <c r="L11" s="129">
        <v>2</v>
      </c>
      <c r="M11" s="129">
        <v>13617</v>
      </c>
      <c r="N11" s="129">
        <v>17237</v>
      </c>
      <c r="O11" s="129">
        <v>7027</v>
      </c>
      <c r="P11" s="129">
        <v>11886</v>
      </c>
      <c r="Q11" s="134">
        <v>1</v>
      </c>
      <c r="R11" s="309"/>
      <c r="S11" s="286">
        <v>1</v>
      </c>
      <c r="T11" s="290" t="s">
        <v>161</v>
      </c>
      <c r="U11" s="129">
        <v>4938</v>
      </c>
      <c r="V11" s="129">
        <v>8467</v>
      </c>
      <c r="W11" s="129">
        <v>25582</v>
      </c>
      <c r="X11" s="129">
        <v>37590</v>
      </c>
      <c r="Y11" s="129">
        <v>277171</v>
      </c>
      <c r="Z11" s="129">
        <v>136451</v>
      </c>
      <c r="AA11" s="129">
        <v>38948</v>
      </c>
      <c r="AB11" s="129">
        <v>452570</v>
      </c>
      <c r="AC11" s="129">
        <v>264414</v>
      </c>
      <c r="AD11" s="129">
        <v>92447</v>
      </c>
      <c r="AE11" s="129">
        <v>26046</v>
      </c>
      <c r="AF11" s="139">
        <v>382907</v>
      </c>
      <c r="AG11" s="134">
        <v>1</v>
      </c>
    </row>
    <row r="12" spans="1:33" ht="20.100000000000001" customHeight="1" x14ac:dyDescent="0.15">
      <c r="A12" s="117">
        <v>2</v>
      </c>
      <c r="B12" s="30" t="s">
        <v>165</v>
      </c>
      <c r="C12" s="123">
        <v>361710</v>
      </c>
      <c r="D12" s="124">
        <v>0</v>
      </c>
      <c r="E12" s="124">
        <v>125398</v>
      </c>
      <c r="F12" s="124">
        <v>92165</v>
      </c>
      <c r="G12" s="124">
        <v>579273</v>
      </c>
      <c r="H12" s="124">
        <v>53</v>
      </c>
      <c r="I12" s="124">
        <v>23558</v>
      </c>
      <c r="J12" s="124">
        <v>7</v>
      </c>
      <c r="K12" s="124">
        <v>5</v>
      </c>
      <c r="L12" s="124">
        <v>2</v>
      </c>
      <c r="M12" s="124">
        <v>2832</v>
      </c>
      <c r="N12" s="124">
        <v>3563</v>
      </c>
      <c r="O12" s="124">
        <v>1398</v>
      </c>
      <c r="P12" s="124">
        <v>2289</v>
      </c>
      <c r="Q12" s="55">
        <v>2</v>
      </c>
      <c r="R12" s="309"/>
      <c r="S12" s="117">
        <v>2</v>
      </c>
      <c r="T12" s="30" t="s">
        <v>165</v>
      </c>
      <c r="U12" s="124">
        <v>868</v>
      </c>
      <c r="V12" s="124">
        <v>1450</v>
      </c>
      <c r="W12" s="124">
        <v>5098</v>
      </c>
      <c r="X12" s="124">
        <v>7302</v>
      </c>
      <c r="Y12" s="124">
        <v>43148</v>
      </c>
      <c r="Z12" s="124">
        <v>19800</v>
      </c>
      <c r="AA12" s="124">
        <v>5017</v>
      </c>
      <c r="AB12" s="124">
        <v>67965</v>
      </c>
      <c r="AC12" s="124">
        <v>39043</v>
      </c>
      <c r="AD12" s="124">
        <v>13202</v>
      </c>
      <c r="AE12" s="124">
        <v>3351</v>
      </c>
      <c r="AF12" s="140">
        <v>55596</v>
      </c>
      <c r="AG12" s="55">
        <v>2</v>
      </c>
    </row>
    <row r="13" spans="1:33" ht="20.100000000000001" customHeight="1" x14ac:dyDescent="0.15">
      <c r="A13" s="271">
        <v>3</v>
      </c>
      <c r="B13" s="30" t="s">
        <v>166</v>
      </c>
      <c r="C13" s="124">
        <v>818515</v>
      </c>
      <c r="D13" s="124">
        <v>0</v>
      </c>
      <c r="E13" s="124">
        <v>318672</v>
      </c>
      <c r="F13" s="124">
        <v>157390</v>
      </c>
      <c r="G13" s="124">
        <v>1294577</v>
      </c>
      <c r="H13" s="124">
        <v>187</v>
      </c>
      <c r="I13" s="124">
        <v>76562</v>
      </c>
      <c r="J13" s="124">
        <v>7</v>
      </c>
      <c r="K13" s="124">
        <v>5</v>
      </c>
      <c r="L13" s="124">
        <v>2</v>
      </c>
      <c r="M13" s="124">
        <v>3730</v>
      </c>
      <c r="N13" s="124">
        <v>4932</v>
      </c>
      <c r="O13" s="124">
        <v>2436</v>
      </c>
      <c r="P13" s="124">
        <v>4204</v>
      </c>
      <c r="Q13" s="55">
        <v>3</v>
      </c>
      <c r="S13" s="271">
        <v>3</v>
      </c>
      <c r="T13" s="30" t="s">
        <v>166</v>
      </c>
      <c r="U13" s="124">
        <v>1641</v>
      </c>
      <c r="V13" s="124">
        <v>2949</v>
      </c>
      <c r="W13" s="124">
        <v>7807</v>
      </c>
      <c r="X13" s="124">
        <v>12085</v>
      </c>
      <c r="Y13" s="124">
        <v>83203</v>
      </c>
      <c r="Z13" s="124">
        <v>50658</v>
      </c>
      <c r="AA13" s="124">
        <v>14214</v>
      </c>
      <c r="AB13" s="124">
        <v>148075</v>
      </c>
      <c r="AC13" s="124">
        <v>51269</v>
      </c>
      <c r="AD13" s="124">
        <v>23210</v>
      </c>
      <c r="AE13" s="124">
        <v>6287</v>
      </c>
      <c r="AF13" s="140">
        <v>80766</v>
      </c>
      <c r="AG13" s="55">
        <v>3</v>
      </c>
    </row>
    <row r="14" spans="1:33" ht="20.100000000000001" customHeight="1" x14ac:dyDescent="0.15">
      <c r="A14" s="117">
        <v>4</v>
      </c>
      <c r="B14" s="30" t="s">
        <v>167</v>
      </c>
      <c r="C14" s="124">
        <v>524605</v>
      </c>
      <c r="D14" s="124">
        <v>0</v>
      </c>
      <c r="E14" s="124">
        <v>195930</v>
      </c>
      <c r="F14" s="124">
        <v>111740</v>
      </c>
      <c r="G14" s="124">
        <v>832275</v>
      </c>
      <c r="H14" s="124">
        <v>99</v>
      </c>
      <c r="I14" s="124">
        <v>40596</v>
      </c>
      <c r="J14" s="124">
        <v>7</v>
      </c>
      <c r="K14" s="124">
        <v>5</v>
      </c>
      <c r="L14" s="124">
        <v>2</v>
      </c>
      <c r="M14" s="124">
        <v>3479</v>
      </c>
      <c r="N14" s="124">
        <v>4348</v>
      </c>
      <c r="O14" s="124">
        <v>1823</v>
      </c>
      <c r="P14" s="124">
        <v>2948</v>
      </c>
      <c r="Q14" s="55">
        <v>4</v>
      </c>
      <c r="R14" s="309"/>
      <c r="S14" s="117">
        <v>4</v>
      </c>
      <c r="T14" s="30" t="s">
        <v>167</v>
      </c>
      <c r="U14" s="124">
        <v>1171</v>
      </c>
      <c r="V14" s="124">
        <v>2007</v>
      </c>
      <c r="W14" s="124">
        <v>6473</v>
      </c>
      <c r="X14" s="124">
        <v>9303</v>
      </c>
      <c r="Y14" s="124">
        <v>63916</v>
      </c>
      <c r="Z14" s="124">
        <v>30954</v>
      </c>
      <c r="AA14" s="124">
        <v>8429</v>
      </c>
      <c r="AB14" s="124">
        <v>103299</v>
      </c>
      <c r="AC14" s="124">
        <v>44223</v>
      </c>
      <c r="AD14" s="124">
        <v>15528</v>
      </c>
      <c r="AE14" s="124">
        <v>4132</v>
      </c>
      <c r="AF14" s="140">
        <v>63883</v>
      </c>
      <c r="AG14" s="55">
        <v>4</v>
      </c>
    </row>
    <row r="15" spans="1:33" ht="20.100000000000001" customHeight="1" x14ac:dyDescent="0.15">
      <c r="A15" s="287">
        <v>5</v>
      </c>
      <c r="B15" s="30" t="s">
        <v>170</v>
      </c>
      <c r="C15" s="149">
        <v>266154</v>
      </c>
      <c r="D15" s="149">
        <v>0</v>
      </c>
      <c r="E15" s="149">
        <v>108970</v>
      </c>
      <c r="F15" s="149">
        <v>47637</v>
      </c>
      <c r="G15" s="149">
        <v>422761</v>
      </c>
      <c r="H15" s="149">
        <v>58</v>
      </c>
      <c r="I15" s="149">
        <v>25978</v>
      </c>
      <c r="J15" s="149">
        <v>7</v>
      </c>
      <c r="K15" s="149">
        <v>5</v>
      </c>
      <c r="L15" s="149">
        <v>2</v>
      </c>
      <c r="M15" s="149">
        <v>1708</v>
      </c>
      <c r="N15" s="149">
        <v>2133</v>
      </c>
      <c r="O15" s="149">
        <v>820</v>
      </c>
      <c r="P15" s="149">
        <v>1385</v>
      </c>
      <c r="Q15" s="56">
        <v>5</v>
      </c>
      <c r="R15" s="311"/>
      <c r="S15" s="287">
        <v>5</v>
      </c>
      <c r="T15" s="30" t="s">
        <v>170</v>
      </c>
      <c r="U15" s="149">
        <v>565</v>
      </c>
      <c r="V15" s="149">
        <v>988</v>
      </c>
      <c r="W15" s="149">
        <v>3093</v>
      </c>
      <c r="X15" s="149">
        <v>4506</v>
      </c>
      <c r="Y15" s="149">
        <v>37328</v>
      </c>
      <c r="Z15" s="149">
        <v>17313</v>
      </c>
      <c r="AA15" s="149">
        <v>4940</v>
      </c>
      <c r="AB15" s="149">
        <v>59581</v>
      </c>
      <c r="AC15" s="149">
        <v>20924</v>
      </c>
      <c r="AD15" s="149">
        <v>6908</v>
      </c>
      <c r="AE15" s="149">
        <v>1941</v>
      </c>
      <c r="AF15" s="269">
        <v>29773</v>
      </c>
      <c r="AG15" s="56">
        <v>5</v>
      </c>
    </row>
    <row r="16" spans="1:33" ht="20.100000000000001" customHeight="1" x14ac:dyDescent="0.15">
      <c r="A16" s="117">
        <v>6</v>
      </c>
      <c r="B16" s="187" t="s">
        <v>172</v>
      </c>
      <c r="C16" s="123">
        <v>367700</v>
      </c>
      <c r="D16" s="124">
        <v>0</v>
      </c>
      <c r="E16" s="124">
        <v>152965</v>
      </c>
      <c r="F16" s="124">
        <v>67015</v>
      </c>
      <c r="G16" s="124">
        <v>587680</v>
      </c>
      <c r="H16" s="124">
        <v>59</v>
      </c>
      <c r="I16" s="124">
        <v>20293</v>
      </c>
      <c r="J16" s="124">
        <v>7</v>
      </c>
      <c r="K16" s="124">
        <v>5</v>
      </c>
      <c r="L16" s="124">
        <v>2</v>
      </c>
      <c r="M16" s="124">
        <v>2271</v>
      </c>
      <c r="N16" s="124">
        <v>2943</v>
      </c>
      <c r="O16" s="124">
        <v>1219</v>
      </c>
      <c r="P16" s="124">
        <v>2153</v>
      </c>
      <c r="Q16" s="55">
        <v>6</v>
      </c>
      <c r="R16" s="309"/>
      <c r="S16" s="117">
        <v>6</v>
      </c>
      <c r="T16" s="31" t="s">
        <v>172</v>
      </c>
      <c r="U16" s="124">
        <v>887</v>
      </c>
      <c r="V16" s="124">
        <v>1595</v>
      </c>
      <c r="W16" s="124">
        <v>4377</v>
      </c>
      <c r="X16" s="124">
        <v>6691</v>
      </c>
      <c r="Y16" s="124">
        <v>46558</v>
      </c>
      <c r="Z16" s="124">
        <v>24329</v>
      </c>
      <c r="AA16" s="124">
        <v>7209</v>
      </c>
      <c r="AB16" s="124">
        <v>78096</v>
      </c>
      <c r="AC16" s="124">
        <v>25366</v>
      </c>
      <c r="AD16" s="124">
        <v>9477</v>
      </c>
      <c r="AE16" s="124">
        <v>2775</v>
      </c>
      <c r="AF16" s="140">
        <v>37618</v>
      </c>
      <c r="AG16" s="55">
        <v>6</v>
      </c>
    </row>
    <row r="17" spans="1:33" s="67" customFormat="1" ht="20.100000000000001" customHeight="1" x14ac:dyDescent="0.15">
      <c r="A17" s="271">
        <v>7</v>
      </c>
      <c r="B17" s="30" t="s">
        <v>173</v>
      </c>
      <c r="C17" s="123">
        <v>227871</v>
      </c>
      <c r="D17" s="124">
        <v>0</v>
      </c>
      <c r="E17" s="124">
        <v>73188</v>
      </c>
      <c r="F17" s="124">
        <v>72964</v>
      </c>
      <c r="G17" s="124">
        <v>374023</v>
      </c>
      <c r="H17" s="124">
        <v>37</v>
      </c>
      <c r="I17" s="124">
        <v>17475</v>
      </c>
      <c r="J17" s="124">
        <v>7</v>
      </c>
      <c r="K17" s="124">
        <v>5</v>
      </c>
      <c r="L17" s="124">
        <v>2</v>
      </c>
      <c r="M17" s="124">
        <v>1462</v>
      </c>
      <c r="N17" s="124">
        <v>1839</v>
      </c>
      <c r="O17" s="124">
        <v>771</v>
      </c>
      <c r="P17" s="124">
        <v>1249</v>
      </c>
      <c r="Q17" s="55">
        <v>7</v>
      </c>
      <c r="S17" s="271">
        <v>7</v>
      </c>
      <c r="T17" s="30" t="s">
        <v>173</v>
      </c>
      <c r="U17" s="124">
        <v>493</v>
      </c>
      <c r="V17" s="124">
        <v>845</v>
      </c>
      <c r="W17" s="124">
        <v>2726</v>
      </c>
      <c r="X17" s="124">
        <v>3933</v>
      </c>
      <c r="Y17" s="124">
        <v>22529</v>
      </c>
      <c r="Z17" s="124">
        <v>10928</v>
      </c>
      <c r="AA17" s="124">
        <v>2957</v>
      </c>
      <c r="AB17" s="124">
        <v>36414</v>
      </c>
      <c r="AC17" s="124">
        <v>27910</v>
      </c>
      <c r="AD17" s="124">
        <v>10039</v>
      </c>
      <c r="AE17" s="124">
        <v>2637</v>
      </c>
      <c r="AF17" s="140">
        <v>40586</v>
      </c>
      <c r="AG17" s="55">
        <v>7</v>
      </c>
    </row>
    <row r="18" spans="1:33" ht="20.100000000000001" customHeight="1" x14ac:dyDescent="0.15">
      <c r="A18" s="117">
        <v>8</v>
      </c>
      <c r="B18" s="30" t="s">
        <v>177</v>
      </c>
      <c r="C18" s="292">
        <v>683541</v>
      </c>
      <c r="D18" s="292">
        <v>0</v>
      </c>
      <c r="E18" s="292">
        <v>251199</v>
      </c>
      <c r="F18" s="292">
        <v>172921</v>
      </c>
      <c r="G18" s="292">
        <v>1107661</v>
      </c>
      <c r="H18" s="292">
        <v>137</v>
      </c>
      <c r="I18" s="292">
        <v>57800</v>
      </c>
      <c r="J18" s="292">
        <v>7</v>
      </c>
      <c r="K18" s="292">
        <v>5</v>
      </c>
      <c r="L18" s="292">
        <v>2</v>
      </c>
      <c r="M18" s="292">
        <v>3336</v>
      </c>
      <c r="N18" s="292">
        <v>4381</v>
      </c>
      <c r="O18" s="292">
        <v>1966</v>
      </c>
      <c r="P18" s="292">
        <v>3377</v>
      </c>
      <c r="Q18" s="55">
        <v>8</v>
      </c>
      <c r="R18" s="309"/>
      <c r="S18" s="117">
        <v>8</v>
      </c>
      <c r="T18" s="30" t="s">
        <v>177</v>
      </c>
      <c r="U18" s="124">
        <v>1312</v>
      </c>
      <c r="V18" s="124">
        <v>2322</v>
      </c>
      <c r="W18" s="124">
        <v>6614</v>
      </c>
      <c r="X18" s="124">
        <v>10080</v>
      </c>
      <c r="Y18" s="124">
        <v>69001</v>
      </c>
      <c r="Z18" s="124">
        <v>37991</v>
      </c>
      <c r="AA18" s="124">
        <v>10449</v>
      </c>
      <c r="AB18" s="124">
        <v>117441</v>
      </c>
      <c r="AC18" s="124">
        <v>58049</v>
      </c>
      <c r="AD18" s="124">
        <v>23689</v>
      </c>
      <c r="AE18" s="124">
        <v>6335</v>
      </c>
      <c r="AF18" s="140">
        <v>88073</v>
      </c>
      <c r="AG18" s="55">
        <v>8</v>
      </c>
    </row>
    <row r="19" spans="1:33" ht="20.100000000000001" customHeight="1" x14ac:dyDescent="0.15">
      <c r="A19" s="271">
        <v>9</v>
      </c>
      <c r="B19" s="30" t="s">
        <v>179</v>
      </c>
      <c r="C19" s="292">
        <v>241136</v>
      </c>
      <c r="D19" s="292">
        <v>0</v>
      </c>
      <c r="E19" s="292">
        <v>99818</v>
      </c>
      <c r="F19" s="292">
        <v>62009</v>
      </c>
      <c r="G19" s="292">
        <v>402963</v>
      </c>
      <c r="H19" s="292">
        <v>37</v>
      </c>
      <c r="I19" s="292">
        <v>9865</v>
      </c>
      <c r="J19" s="292">
        <v>7</v>
      </c>
      <c r="K19" s="292">
        <v>5</v>
      </c>
      <c r="L19" s="292">
        <v>2</v>
      </c>
      <c r="M19" s="292">
        <v>1559</v>
      </c>
      <c r="N19" s="292">
        <v>2066</v>
      </c>
      <c r="O19" s="292">
        <v>858</v>
      </c>
      <c r="P19" s="292">
        <v>1505</v>
      </c>
      <c r="Q19" s="55">
        <v>9</v>
      </c>
      <c r="S19" s="271">
        <v>9</v>
      </c>
      <c r="T19" s="30" t="s">
        <v>179</v>
      </c>
      <c r="U19" s="124">
        <v>551</v>
      </c>
      <c r="V19" s="124">
        <v>997</v>
      </c>
      <c r="W19" s="124">
        <v>2968</v>
      </c>
      <c r="X19" s="124">
        <v>4568</v>
      </c>
      <c r="Y19" s="124">
        <v>33263</v>
      </c>
      <c r="Z19" s="124">
        <v>17308</v>
      </c>
      <c r="AA19" s="124">
        <v>4586</v>
      </c>
      <c r="AB19" s="124">
        <v>55157</v>
      </c>
      <c r="AC19" s="124">
        <v>24906</v>
      </c>
      <c r="AD19" s="124">
        <v>9459</v>
      </c>
      <c r="AE19" s="124">
        <v>2422</v>
      </c>
      <c r="AF19" s="140">
        <v>36787</v>
      </c>
      <c r="AG19" s="55">
        <v>9</v>
      </c>
    </row>
    <row r="20" spans="1:33" ht="20.100000000000001" customHeight="1" x14ac:dyDescent="0.15">
      <c r="A20" s="117">
        <v>10</v>
      </c>
      <c r="B20" s="30" t="s">
        <v>180</v>
      </c>
      <c r="C20" s="292">
        <v>683983</v>
      </c>
      <c r="D20" s="292">
        <v>0</v>
      </c>
      <c r="E20" s="292">
        <v>212798</v>
      </c>
      <c r="F20" s="292">
        <v>189325</v>
      </c>
      <c r="G20" s="292">
        <v>1086106</v>
      </c>
      <c r="H20" s="292">
        <v>117</v>
      </c>
      <c r="I20" s="292">
        <v>45424</v>
      </c>
      <c r="J20" s="292">
        <v>7</v>
      </c>
      <c r="K20" s="292">
        <v>5</v>
      </c>
      <c r="L20" s="292">
        <v>2</v>
      </c>
      <c r="M20" s="292">
        <v>3306</v>
      </c>
      <c r="N20" s="292">
        <v>4366</v>
      </c>
      <c r="O20" s="292">
        <v>1917</v>
      </c>
      <c r="P20" s="292">
        <v>3401</v>
      </c>
      <c r="Q20" s="55">
        <v>10</v>
      </c>
      <c r="S20" s="117">
        <v>10</v>
      </c>
      <c r="T20" s="30" t="s">
        <v>180</v>
      </c>
      <c r="U20" s="124">
        <v>1342</v>
      </c>
      <c r="V20" s="124">
        <v>2470</v>
      </c>
      <c r="W20" s="124">
        <v>6565</v>
      </c>
      <c r="X20" s="124">
        <v>10237</v>
      </c>
      <c r="Y20" s="124">
        <v>55928</v>
      </c>
      <c r="Z20" s="124">
        <v>31119</v>
      </c>
      <c r="AA20" s="124">
        <v>9040</v>
      </c>
      <c r="AB20" s="124">
        <v>96087</v>
      </c>
      <c r="AC20" s="124">
        <v>61227</v>
      </c>
      <c r="AD20" s="124">
        <v>24594</v>
      </c>
      <c r="AE20" s="124">
        <v>7028</v>
      </c>
      <c r="AF20" s="140">
        <v>92849</v>
      </c>
      <c r="AG20" s="55">
        <v>10</v>
      </c>
    </row>
    <row r="21" spans="1:33" ht="20.100000000000001" customHeight="1" x14ac:dyDescent="0.15">
      <c r="A21" s="289">
        <v>11</v>
      </c>
      <c r="B21" s="31" t="s">
        <v>181</v>
      </c>
      <c r="C21" s="130">
        <v>256342</v>
      </c>
      <c r="D21" s="130">
        <v>0</v>
      </c>
      <c r="E21" s="130">
        <v>104748</v>
      </c>
      <c r="F21" s="130">
        <v>65435</v>
      </c>
      <c r="G21" s="130">
        <v>426525</v>
      </c>
      <c r="H21" s="130">
        <v>43</v>
      </c>
      <c r="I21" s="130">
        <v>17945</v>
      </c>
      <c r="J21" s="130">
        <v>7</v>
      </c>
      <c r="K21" s="130">
        <v>5</v>
      </c>
      <c r="L21" s="130">
        <v>2</v>
      </c>
      <c r="M21" s="130">
        <v>1690</v>
      </c>
      <c r="N21" s="130">
        <v>2047</v>
      </c>
      <c r="O21" s="130">
        <v>842</v>
      </c>
      <c r="P21" s="130">
        <v>1316</v>
      </c>
      <c r="Q21" s="188">
        <v>11</v>
      </c>
      <c r="R21" s="312"/>
      <c r="S21" s="289">
        <v>11</v>
      </c>
      <c r="T21" s="31" t="s">
        <v>181</v>
      </c>
      <c r="U21" s="130">
        <v>564</v>
      </c>
      <c r="V21" s="130">
        <v>943</v>
      </c>
      <c r="W21" s="130">
        <v>3096</v>
      </c>
      <c r="X21" s="130">
        <v>4306</v>
      </c>
      <c r="Y21" s="130">
        <v>34390</v>
      </c>
      <c r="Z21" s="130">
        <v>15792</v>
      </c>
      <c r="AA21" s="130">
        <v>4526</v>
      </c>
      <c r="AB21" s="130">
        <v>54708</v>
      </c>
      <c r="AC21" s="130">
        <v>26897</v>
      </c>
      <c r="AD21" s="130">
        <v>9150</v>
      </c>
      <c r="AE21" s="130">
        <v>2492</v>
      </c>
      <c r="AF21" s="314">
        <v>38539</v>
      </c>
      <c r="AG21" s="188">
        <v>11</v>
      </c>
    </row>
    <row r="22" spans="1:33" ht="20.100000000000001" customHeight="1" x14ac:dyDescent="0.15">
      <c r="A22" s="117">
        <v>12</v>
      </c>
      <c r="B22" s="30" t="s">
        <v>315</v>
      </c>
      <c r="C22" s="124">
        <v>213297</v>
      </c>
      <c r="D22" s="124">
        <v>0</v>
      </c>
      <c r="E22" s="124">
        <v>138900</v>
      </c>
      <c r="F22" s="124">
        <v>0</v>
      </c>
      <c r="G22" s="124">
        <v>352197</v>
      </c>
      <c r="H22" s="124">
        <v>26</v>
      </c>
      <c r="I22" s="124">
        <v>11011</v>
      </c>
      <c r="J22" s="124">
        <v>7</v>
      </c>
      <c r="K22" s="124">
        <v>5</v>
      </c>
      <c r="L22" s="124">
        <v>2</v>
      </c>
      <c r="M22" s="124">
        <v>1054</v>
      </c>
      <c r="N22" s="124">
        <v>1360</v>
      </c>
      <c r="O22" s="124">
        <v>555</v>
      </c>
      <c r="P22" s="124">
        <v>959</v>
      </c>
      <c r="Q22" s="55">
        <v>12</v>
      </c>
      <c r="S22" s="117">
        <v>12</v>
      </c>
      <c r="T22" s="30" t="s">
        <v>315</v>
      </c>
      <c r="U22" s="124">
        <v>380</v>
      </c>
      <c r="V22" s="124">
        <v>697</v>
      </c>
      <c r="W22" s="124">
        <v>1989</v>
      </c>
      <c r="X22" s="124">
        <v>3016</v>
      </c>
      <c r="Y22" s="124">
        <v>32844</v>
      </c>
      <c r="Z22" s="124">
        <v>16543</v>
      </c>
      <c r="AA22" s="124">
        <v>4809</v>
      </c>
      <c r="AB22" s="124">
        <v>54196</v>
      </c>
      <c r="AC22" s="124">
        <v>0</v>
      </c>
      <c r="AD22" s="124">
        <v>0</v>
      </c>
      <c r="AE22" s="124">
        <v>0</v>
      </c>
      <c r="AF22" s="140">
        <v>0</v>
      </c>
      <c r="AG22" s="55">
        <v>12</v>
      </c>
    </row>
    <row r="23" spans="1:33" ht="20.100000000000001" customHeight="1" x14ac:dyDescent="0.15">
      <c r="A23" s="117">
        <v>13</v>
      </c>
      <c r="B23" s="30" t="s">
        <v>317</v>
      </c>
      <c r="C23" s="124">
        <v>196989</v>
      </c>
      <c r="D23" s="124">
        <v>0</v>
      </c>
      <c r="E23" s="124">
        <v>78382</v>
      </c>
      <c r="F23" s="124">
        <v>49060</v>
      </c>
      <c r="G23" s="124">
        <v>324431</v>
      </c>
      <c r="H23" s="124">
        <v>22</v>
      </c>
      <c r="I23" s="124">
        <v>11507</v>
      </c>
      <c r="J23" s="124">
        <v>7</v>
      </c>
      <c r="K23" s="124">
        <v>5</v>
      </c>
      <c r="L23" s="124">
        <v>2</v>
      </c>
      <c r="M23" s="124">
        <v>1373</v>
      </c>
      <c r="N23" s="124">
        <v>1825</v>
      </c>
      <c r="O23" s="124">
        <v>649</v>
      </c>
      <c r="P23" s="124">
        <v>1140</v>
      </c>
      <c r="Q23" s="55">
        <v>13</v>
      </c>
      <c r="S23" s="117">
        <v>13</v>
      </c>
      <c r="T23" s="30" t="s">
        <v>317</v>
      </c>
      <c r="U23" s="124">
        <v>479</v>
      </c>
      <c r="V23" s="124">
        <v>860</v>
      </c>
      <c r="W23" s="124">
        <v>2501</v>
      </c>
      <c r="X23" s="124">
        <v>3825</v>
      </c>
      <c r="Y23" s="124">
        <v>26828</v>
      </c>
      <c r="Z23" s="124">
        <v>11970</v>
      </c>
      <c r="AA23" s="124">
        <v>3612</v>
      </c>
      <c r="AB23" s="124">
        <v>42410</v>
      </c>
      <c r="AC23" s="124">
        <v>20051</v>
      </c>
      <c r="AD23" s="124">
        <v>6570</v>
      </c>
      <c r="AE23" s="124">
        <v>1964</v>
      </c>
      <c r="AF23" s="140">
        <v>28585</v>
      </c>
      <c r="AG23" s="55">
        <v>13</v>
      </c>
    </row>
    <row r="24" spans="1:33" ht="20.100000000000001" customHeight="1" x14ac:dyDescent="0.15">
      <c r="A24" s="117">
        <v>14</v>
      </c>
      <c r="B24" s="30" t="s">
        <v>182</v>
      </c>
      <c r="C24" s="123">
        <v>33659</v>
      </c>
      <c r="D24" s="124">
        <v>0</v>
      </c>
      <c r="E24" s="124">
        <v>14135</v>
      </c>
      <c r="F24" s="124">
        <v>9877</v>
      </c>
      <c r="G24" s="124">
        <v>57671</v>
      </c>
      <c r="H24" s="124">
        <v>5</v>
      </c>
      <c r="I24" s="124">
        <v>2631</v>
      </c>
      <c r="J24" s="124">
        <v>7</v>
      </c>
      <c r="K24" s="124">
        <v>5</v>
      </c>
      <c r="L24" s="124">
        <v>2</v>
      </c>
      <c r="M24" s="124">
        <v>266</v>
      </c>
      <c r="N24" s="124">
        <v>328</v>
      </c>
      <c r="O24" s="124">
        <v>168</v>
      </c>
      <c r="P24" s="124">
        <v>261</v>
      </c>
      <c r="Q24" s="55">
        <v>14</v>
      </c>
      <c r="S24" s="117">
        <v>14</v>
      </c>
      <c r="T24" s="30" t="s">
        <v>182</v>
      </c>
      <c r="U24" s="124">
        <v>87</v>
      </c>
      <c r="V24" s="124">
        <v>144</v>
      </c>
      <c r="W24" s="124">
        <v>521</v>
      </c>
      <c r="X24" s="124">
        <v>733</v>
      </c>
      <c r="Y24" s="124">
        <v>4822</v>
      </c>
      <c r="Z24" s="124">
        <v>2740</v>
      </c>
      <c r="AA24" s="124">
        <v>605</v>
      </c>
      <c r="AB24" s="124">
        <v>8167</v>
      </c>
      <c r="AC24" s="124">
        <v>4150</v>
      </c>
      <c r="AD24" s="124">
        <v>1722</v>
      </c>
      <c r="AE24" s="124">
        <v>362</v>
      </c>
      <c r="AF24" s="140">
        <v>6234</v>
      </c>
      <c r="AG24" s="55">
        <v>14</v>
      </c>
    </row>
    <row r="25" spans="1:33" ht="20.100000000000001" customHeight="1" x14ac:dyDescent="0.15">
      <c r="A25" s="288">
        <v>15</v>
      </c>
      <c r="B25" s="33" t="s">
        <v>184</v>
      </c>
      <c r="C25" s="151">
        <v>19710</v>
      </c>
      <c r="D25" s="149">
        <v>0</v>
      </c>
      <c r="E25" s="149">
        <v>6907</v>
      </c>
      <c r="F25" s="149">
        <v>4212</v>
      </c>
      <c r="G25" s="149">
        <v>30829</v>
      </c>
      <c r="H25" s="149">
        <v>0</v>
      </c>
      <c r="I25" s="149">
        <v>0</v>
      </c>
      <c r="J25" s="149">
        <v>7</v>
      </c>
      <c r="K25" s="149">
        <v>5</v>
      </c>
      <c r="L25" s="149">
        <v>2</v>
      </c>
      <c r="M25" s="149">
        <v>144</v>
      </c>
      <c r="N25" s="149">
        <v>169</v>
      </c>
      <c r="O25" s="149">
        <v>75</v>
      </c>
      <c r="P25" s="149">
        <v>119</v>
      </c>
      <c r="Q25" s="56">
        <v>15</v>
      </c>
      <c r="R25" s="311"/>
      <c r="S25" s="288">
        <v>15</v>
      </c>
      <c r="T25" s="33" t="s">
        <v>184</v>
      </c>
      <c r="U25" s="149">
        <v>35</v>
      </c>
      <c r="V25" s="149">
        <v>59</v>
      </c>
      <c r="W25" s="149">
        <v>254</v>
      </c>
      <c r="X25" s="149">
        <v>347</v>
      </c>
      <c r="Y25" s="149">
        <v>2189</v>
      </c>
      <c r="Z25" s="149">
        <v>1100</v>
      </c>
      <c r="AA25" s="149">
        <v>218</v>
      </c>
      <c r="AB25" s="149">
        <v>3507</v>
      </c>
      <c r="AC25" s="149">
        <v>1795</v>
      </c>
      <c r="AD25" s="149">
        <v>619</v>
      </c>
      <c r="AE25" s="149">
        <v>112</v>
      </c>
      <c r="AF25" s="269">
        <v>2526</v>
      </c>
      <c r="AG25" s="56">
        <v>15</v>
      </c>
    </row>
    <row r="26" spans="1:33" ht="20.100000000000001" customHeight="1" x14ac:dyDescent="0.15">
      <c r="A26" s="117">
        <v>16</v>
      </c>
      <c r="B26" s="30" t="s">
        <v>185</v>
      </c>
      <c r="C26" s="123">
        <v>25997</v>
      </c>
      <c r="D26" s="124">
        <v>4846</v>
      </c>
      <c r="E26" s="124">
        <v>12466</v>
      </c>
      <c r="F26" s="124">
        <v>6196</v>
      </c>
      <c r="G26" s="124">
        <v>49505</v>
      </c>
      <c r="H26" s="124">
        <v>2</v>
      </c>
      <c r="I26" s="124">
        <v>861</v>
      </c>
      <c r="J26" s="124">
        <v>7</v>
      </c>
      <c r="K26" s="124">
        <v>5</v>
      </c>
      <c r="L26" s="124">
        <v>2</v>
      </c>
      <c r="M26" s="124">
        <v>194</v>
      </c>
      <c r="N26" s="124">
        <v>235</v>
      </c>
      <c r="O26" s="124">
        <v>86</v>
      </c>
      <c r="P26" s="124">
        <v>134</v>
      </c>
      <c r="Q26" s="55">
        <v>16</v>
      </c>
      <c r="S26" s="117">
        <v>16</v>
      </c>
      <c r="T26" s="30" t="s">
        <v>185</v>
      </c>
      <c r="U26" s="124">
        <v>53</v>
      </c>
      <c r="V26" s="124">
        <v>95</v>
      </c>
      <c r="W26" s="124">
        <v>333</v>
      </c>
      <c r="X26" s="124">
        <v>464</v>
      </c>
      <c r="Y26" s="124">
        <v>3866</v>
      </c>
      <c r="Z26" s="124">
        <v>1574</v>
      </c>
      <c r="AA26" s="124">
        <v>446</v>
      </c>
      <c r="AB26" s="124">
        <v>5886</v>
      </c>
      <c r="AC26" s="124">
        <v>2464</v>
      </c>
      <c r="AD26" s="124">
        <v>733</v>
      </c>
      <c r="AE26" s="124">
        <v>186</v>
      </c>
      <c r="AF26" s="140">
        <v>3383</v>
      </c>
      <c r="AG26" s="55">
        <v>16</v>
      </c>
    </row>
    <row r="27" spans="1:33" ht="20.100000000000001" customHeight="1" x14ac:dyDescent="0.15">
      <c r="A27" s="117">
        <v>17</v>
      </c>
      <c r="B27" s="30" t="s">
        <v>318</v>
      </c>
      <c r="C27" s="123">
        <v>138032</v>
      </c>
      <c r="D27" s="124">
        <v>31248</v>
      </c>
      <c r="E27" s="124">
        <v>71486</v>
      </c>
      <c r="F27" s="124">
        <v>31388</v>
      </c>
      <c r="G27" s="124">
        <v>272154</v>
      </c>
      <c r="H27" s="124">
        <v>27</v>
      </c>
      <c r="I27" s="124">
        <v>6223</v>
      </c>
      <c r="J27" s="124">
        <v>7</v>
      </c>
      <c r="K27" s="124">
        <v>5</v>
      </c>
      <c r="L27" s="124">
        <v>2</v>
      </c>
      <c r="M27" s="124">
        <v>772</v>
      </c>
      <c r="N27" s="124">
        <v>983</v>
      </c>
      <c r="O27" s="124">
        <v>384</v>
      </c>
      <c r="P27" s="124">
        <v>639</v>
      </c>
      <c r="Q27" s="55">
        <v>17</v>
      </c>
      <c r="S27" s="117">
        <v>17</v>
      </c>
      <c r="T27" s="30" t="s">
        <v>318</v>
      </c>
      <c r="U27" s="124">
        <v>265</v>
      </c>
      <c r="V27" s="124">
        <v>462</v>
      </c>
      <c r="W27" s="124">
        <v>1421</v>
      </c>
      <c r="X27" s="124">
        <v>2084</v>
      </c>
      <c r="Y27" s="124">
        <v>18855</v>
      </c>
      <c r="Z27" s="124">
        <v>8754</v>
      </c>
      <c r="AA27" s="124">
        <v>2531</v>
      </c>
      <c r="AB27" s="124">
        <v>30140</v>
      </c>
      <c r="AC27" s="124">
        <v>10687</v>
      </c>
      <c r="AD27" s="124">
        <v>3636</v>
      </c>
      <c r="AE27" s="124">
        <v>1031</v>
      </c>
      <c r="AF27" s="140">
        <v>15354</v>
      </c>
      <c r="AG27" s="55">
        <v>17</v>
      </c>
    </row>
    <row r="28" spans="1:33" ht="20.100000000000001" customHeight="1" x14ac:dyDescent="0.15">
      <c r="A28" s="117">
        <v>18</v>
      </c>
      <c r="B28" s="30" t="s">
        <v>319</v>
      </c>
      <c r="C28" s="123">
        <v>51739</v>
      </c>
      <c r="D28" s="124">
        <v>8455</v>
      </c>
      <c r="E28" s="124">
        <v>24121</v>
      </c>
      <c r="F28" s="124">
        <v>12310</v>
      </c>
      <c r="G28" s="124">
        <v>96625</v>
      </c>
      <c r="H28" s="124">
        <v>7</v>
      </c>
      <c r="I28" s="124">
        <v>1389</v>
      </c>
      <c r="J28" s="124">
        <v>7</v>
      </c>
      <c r="K28" s="124">
        <v>5</v>
      </c>
      <c r="L28" s="124">
        <v>2</v>
      </c>
      <c r="M28" s="124">
        <v>394</v>
      </c>
      <c r="N28" s="124">
        <v>518</v>
      </c>
      <c r="O28" s="124">
        <v>195</v>
      </c>
      <c r="P28" s="124">
        <v>344</v>
      </c>
      <c r="Q28" s="55">
        <v>18</v>
      </c>
      <c r="S28" s="117">
        <v>18</v>
      </c>
      <c r="T28" s="30" t="s">
        <v>319</v>
      </c>
      <c r="U28" s="124">
        <v>115</v>
      </c>
      <c r="V28" s="124">
        <v>189</v>
      </c>
      <c r="W28" s="124">
        <v>704</v>
      </c>
      <c r="X28" s="124">
        <v>1051</v>
      </c>
      <c r="Y28" s="124">
        <v>7615</v>
      </c>
      <c r="Z28" s="124">
        <v>3612</v>
      </c>
      <c r="AA28" s="124">
        <v>794</v>
      </c>
      <c r="AB28" s="124">
        <v>12021</v>
      </c>
      <c r="AC28" s="124">
        <v>4706</v>
      </c>
      <c r="AD28" s="124">
        <v>1616</v>
      </c>
      <c r="AE28" s="124">
        <v>385</v>
      </c>
      <c r="AF28" s="140">
        <v>6707</v>
      </c>
      <c r="AG28" s="55">
        <v>18</v>
      </c>
    </row>
    <row r="29" spans="1:33" ht="20.100000000000001" customHeight="1" x14ac:dyDescent="0.15">
      <c r="A29" s="117">
        <v>19</v>
      </c>
      <c r="B29" s="30" t="s">
        <v>139</v>
      </c>
      <c r="C29" s="292">
        <v>65707</v>
      </c>
      <c r="D29" s="292">
        <v>0</v>
      </c>
      <c r="E29" s="292">
        <v>19537</v>
      </c>
      <c r="F29" s="292">
        <v>16478</v>
      </c>
      <c r="G29" s="292">
        <v>101722</v>
      </c>
      <c r="H29" s="292">
        <v>5</v>
      </c>
      <c r="I29" s="292">
        <v>1975</v>
      </c>
      <c r="J29" s="292">
        <v>7</v>
      </c>
      <c r="K29" s="292">
        <v>5</v>
      </c>
      <c r="L29" s="292">
        <v>2</v>
      </c>
      <c r="M29" s="292">
        <v>450</v>
      </c>
      <c r="N29" s="292">
        <v>592</v>
      </c>
      <c r="O29" s="292">
        <v>282</v>
      </c>
      <c r="P29" s="292">
        <v>471</v>
      </c>
      <c r="Q29" s="55">
        <v>19</v>
      </c>
      <c r="S29" s="117">
        <v>19</v>
      </c>
      <c r="T29" s="30" t="s">
        <v>139</v>
      </c>
      <c r="U29" s="124">
        <v>152</v>
      </c>
      <c r="V29" s="124">
        <v>263</v>
      </c>
      <c r="W29" s="124">
        <v>884</v>
      </c>
      <c r="X29" s="124">
        <v>1326</v>
      </c>
      <c r="Y29" s="124">
        <v>6216</v>
      </c>
      <c r="Z29" s="124">
        <v>3533</v>
      </c>
      <c r="AA29" s="124">
        <v>789</v>
      </c>
      <c r="AB29" s="124">
        <v>10538</v>
      </c>
      <c r="AC29" s="124">
        <v>6262</v>
      </c>
      <c r="AD29" s="124">
        <v>2667</v>
      </c>
      <c r="AE29" s="124">
        <v>590</v>
      </c>
      <c r="AF29" s="140">
        <v>9519</v>
      </c>
      <c r="AG29" s="55">
        <v>19</v>
      </c>
    </row>
    <row r="30" spans="1:33" ht="20.100000000000001" customHeight="1" x14ac:dyDescent="0.15">
      <c r="A30" s="288">
        <v>20</v>
      </c>
      <c r="B30" s="33" t="s">
        <v>187</v>
      </c>
      <c r="C30" s="292">
        <v>42003</v>
      </c>
      <c r="D30" s="292">
        <v>10140</v>
      </c>
      <c r="E30" s="292">
        <v>17571</v>
      </c>
      <c r="F30" s="292">
        <v>13183</v>
      </c>
      <c r="G30" s="292">
        <v>82897</v>
      </c>
      <c r="H30" s="292">
        <v>3</v>
      </c>
      <c r="I30" s="292">
        <v>663</v>
      </c>
      <c r="J30" s="292">
        <v>7</v>
      </c>
      <c r="K30" s="292">
        <v>5</v>
      </c>
      <c r="L30" s="292">
        <v>2</v>
      </c>
      <c r="M30" s="292">
        <v>282</v>
      </c>
      <c r="N30" s="292">
        <v>354</v>
      </c>
      <c r="O30" s="292">
        <v>175</v>
      </c>
      <c r="P30" s="292">
        <v>291</v>
      </c>
      <c r="Q30" s="56">
        <v>20</v>
      </c>
      <c r="S30" s="288">
        <v>20</v>
      </c>
      <c r="T30" s="33" t="s">
        <v>187</v>
      </c>
      <c r="U30" s="124">
        <v>114</v>
      </c>
      <c r="V30" s="124">
        <v>186</v>
      </c>
      <c r="W30" s="124">
        <v>571</v>
      </c>
      <c r="X30" s="124">
        <v>831</v>
      </c>
      <c r="Y30" s="124">
        <v>5352</v>
      </c>
      <c r="Z30" s="124">
        <v>3143</v>
      </c>
      <c r="AA30" s="124">
        <v>804</v>
      </c>
      <c r="AB30" s="124">
        <v>9299</v>
      </c>
      <c r="AC30" s="124">
        <v>4916</v>
      </c>
      <c r="AD30" s="124">
        <v>2129</v>
      </c>
      <c r="AE30" s="124">
        <v>550</v>
      </c>
      <c r="AF30" s="140">
        <v>7595</v>
      </c>
      <c r="AG30" s="56">
        <v>20</v>
      </c>
    </row>
    <row r="31" spans="1:33" ht="20.100000000000001" customHeight="1" x14ac:dyDescent="0.15">
      <c r="A31" s="117">
        <v>21</v>
      </c>
      <c r="B31" s="30" t="s">
        <v>188</v>
      </c>
      <c r="C31" s="293">
        <v>26275</v>
      </c>
      <c r="D31" s="130">
        <v>0</v>
      </c>
      <c r="E31" s="130">
        <v>16364</v>
      </c>
      <c r="F31" s="130">
        <v>6510</v>
      </c>
      <c r="G31" s="130">
        <v>49149</v>
      </c>
      <c r="H31" s="130">
        <v>1</v>
      </c>
      <c r="I31" s="130">
        <v>429</v>
      </c>
      <c r="J31" s="130">
        <v>7</v>
      </c>
      <c r="K31" s="130">
        <v>5</v>
      </c>
      <c r="L31" s="130">
        <v>2</v>
      </c>
      <c r="M31" s="130">
        <v>186</v>
      </c>
      <c r="N31" s="130">
        <v>249</v>
      </c>
      <c r="O31" s="130">
        <v>129</v>
      </c>
      <c r="P31" s="130">
        <v>216</v>
      </c>
      <c r="Q31" s="55">
        <v>21</v>
      </c>
      <c r="R31" s="312"/>
      <c r="S31" s="117">
        <v>21</v>
      </c>
      <c r="T31" s="30" t="s">
        <v>188</v>
      </c>
      <c r="U31" s="130">
        <v>68</v>
      </c>
      <c r="V31" s="130">
        <v>123</v>
      </c>
      <c r="W31" s="130">
        <v>383</v>
      </c>
      <c r="X31" s="130">
        <v>588</v>
      </c>
      <c r="Y31" s="130">
        <v>4706</v>
      </c>
      <c r="Z31" s="130">
        <v>2916</v>
      </c>
      <c r="AA31" s="130">
        <v>664</v>
      </c>
      <c r="AB31" s="130">
        <v>8286</v>
      </c>
      <c r="AC31" s="130">
        <v>2177</v>
      </c>
      <c r="AD31" s="130">
        <v>1054</v>
      </c>
      <c r="AE31" s="130">
        <v>237</v>
      </c>
      <c r="AF31" s="314">
        <v>3468</v>
      </c>
      <c r="AG31" s="55">
        <v>21</v>
      </c>
    </row>
    <row r="32" spans="1:33" ht="20.100000000000001" customHeight="1" x14ac:dyDescent="0.15">
      <c r="A32" s="117">
        <v>22</v>
      </c>
      <c r="B32" s="30" t="s">
        <v>189</v>
      </c>
      <c r="C32" s="292">
        <v>165755</v>
      </c>
      <c r="D32" s="292">
        <v>0</v>
      </c>
      <c r="E32" s="292">
        <v>56301</v>
      </c>
      <c r="F32" s="292">
        <v>17931</v>
      </c>
      <c r="G32" s="292">
        <v>239987</v>
      </c>
      <c r="H32" s="292">
        <v>180</v>
      </c>
      <c r="I32" s="292">
        <v>47984</v>
      </c>
      <c r="J32" s="292">
        <v>7</v>
      </c>
      <c r="K32" s="292">
        <v>5</v>
      </c>
      <c r="L32" s="292">
        <v>2</v>
      </c>
      <c r="M32" s="292">
        <v>67</v>
      </c>
      <c r="N32" s="292">
        <v>95</v>
      </c>
      <c r="O32" s="292">
        <v>21</v>
      </c>
      <c r="P32" s="292">
        <v>47</v>
      </c>
      <c r="Q32" s="55">
        <v>22</v>
      </c>
      <c r="S32" s="117">
        <v>22</v>
      </c>
      <c r="T32" s="30" t="s">
        <v>189</v>
      </c>
      <c r="U32" s="124">
        <v>13</v>
      </c>
      <c r="V32" s="124">
        <v>22</v>
      </c>
      <c r="W32" s="124">
        <v>101</v>
      </c>
      <c r="X32" s="124">
        <v>164</v>
      </c>
      <c r="Y32" s="124">
        <v>2328</v>
      </c>
      <c r="Z32" s="124">
        <v>822</v>
      </c>
      <c r="AA32" s="124">
        <v>154</v>
      </c>
      <c r="AB32" s="124">
        <v>3304</v>
      </c>
      <c r="AC32" s="124">
        <v>1574</v>
      </c>
      <c r="AD32" s="124">
        <v>358</v>
      </c>
      <c r="AE32" s="124">
        <v>77</v>
      </c>
      <c r="AF32" s="140">
        <v>2009</v>
      </c>
      <c r="AG32" s="55">
        <v>22</v>
      </c>
    </row>
    <row r="33" spans="1:33" ht="20.100000000000001" customHeight="1" x14ac:dyDescent="0.15">
      <c r="A33" s="117">
        <v>23</v>
      </c>
      <c r="B33" s="30" t="s">
        <v>191</v>
      </c>
      <c r="C33" s="292">
        <v>147558</v>
      </c>
      <c r="D33" s="292">
        <v>0</v>
      </c>
      <c r="E33" s="292">
        <v>73396</v>
      </c>
      <c r="F33" s="292">
        <v>38189</v>
      </c>
      <c r="G33" s="292">
        <v>259143</v>
      </c>
      <c r="H33" s="292">
        <v>24</v>
      </c>
      <c r="I33" s="292">
        <v>7025</v>
      </c>
      <c r="J33" s="292">
        <v>7</v>
      </c>
      <c r="K33" s="292">
        <v>5</v>
      </c>
      <c r="L33" s="292">
        <v>2</v>
      </c>
      <c r="M33" s="292">
        <v>697</v>
      </c>
      <c r="N33" s="292">
        <v>947</v>
      </c>
      <c r="O33" s="292">
        <v>468</v>
      </c>
      <c r="P33" s="292">
        <v>804</v>
      </c>
      <c r="Q33" s="55">
        <v>23</v>
      </c>
      <c r="S33" s="117">
        <v>23</v>
      </c>
      <c r="T33" s="30" t="s">
        <v>191</v>
      </c>
      <c r="U33" s="124">
        <v>386</v>
      </c>
      <c r="V33" s="124">
        <v>691</v>
      </c>
      <c r="W33" s="124">
        <v>1551</v>
      </c>
      <c r="X33" s="124">
        <v>2442</v>
      </c>
      <c r="Y33" s="124">
        <v>15777</v>
      </c>
      <c r="Z33" s="124">
        <v>9568</v>
      </c>
      <c r="AA33" s="124">
        <v>3289</v>
      </c>
      <c r="AB33" s="124">
        <v>28634</v>
      </c>
      <c r="AC33" s="124">
        <v>10111</v>
      </c>
      <c r="AD33" s="124">
        <v>4667</v>
      </c>
      <c r="AE33" s="124">
        <v>1594</v>
      </c>
      <c r="AF33" s="140">
        <v>16372</v>
      </c>
      <c r="AG33" s="55">
        <v>23</v>
      </c>
    </row>
    <row r="34" spans="1:33" ht="20.100000000000001" customHeight="1" x14ac:dyDescent="0.15">
      <c r="A34" s="117">
        <v>24</v>
      </c>
      <c r="B34" s="30" t="s">
        <v>192</v>
      </c>
      <c r="C34" s="292">
        <v>109245</v>
      </c>
      <c r="D34" s="292">
        <v>0</v>
      </c>
      <c r="E34" s="292">
        <v>47094</v>
      </c>
      <c r="F34" s="292">
        <v>31640</v>
      </c>
      <c r="G34" s="292">
        <v>187979</v>
      </c>
      <c r="H34" s="292">
        <v>18</v>
      </c>
      <c r="I34" s="292">
        <v>11134</v>
      </c>
      <c r="J34" s="292">
        <v>7</v>
      </c>
      <c r="K34" s="292">
        <v>5</v>
      </c>
      <c r="L34" s="292">
        <v>2</v>
      </c>
      <c r="M34" s="292">
        <v>707</v>
      </c>
      <c r="N34" s="292">
        <v>954</v>
      </c>
      <c r="O34" s="292">
        <v>395</v>
      </c>
      <c r="P34" s="292">
        <v>696</v>
      </c>
      <c r="Q34" s="55">
        <v>24</v>
      </c>
      <c r="S34" s="117">
        <v>24</v>
      </c>
      <c r="T34" s="30" t="s">
        <v>192</v>
      </c>
      <c r="U34" s="124">
        <v>245</v>
      </c>
      <c r="V34" s="124">
        <v>438</v>
      </c>
      <c r="W34" s="124">
        <v>1347</v>
      </c>
      <c r="X34" s="124">
        <v>2088</v>
      </c>
      <c r="Y34" s="124">
        <v>14024</v>
      </c>
      <c r="Z34" s="124">
        <v>7308</v>
      </c>
      <c r="AA34" s="124">
        <v>1840</v>
      </c>
      <c r="AB34" s="124">
        <v>23172</v>
      </c>
      <c r="AC34" s="124">
        <v>11809</v>
      </c>
      <c r="AD34" s="124">
        <v>4601</v>
      </c>
      <c r="AE34" s="124">
        <v>1158</v>
      </c>
      <c r="AF34" s="140">
        <v>17568</v>
      </c>
      <c r="AG34" s="55">
        <v>24</v>
      </c>
    </row>
    <row r="35" spans="1:33" ht="20.100000000000001" customHeight="1" x14ac:dyDescent="0.15">
      <c r="A35" s="21">
        <v>25</v>
      </c>
      <c r="B35" s="30" t="s">
        <v>12</v>
      </c>
      <c r="C35" s="149">
        <v>17362</v>
      </c>
      <c r="D35" s="149">
        <v>0</v>
      </c>
      <c r="E35" s="149">
        <v>6852</v>
      </c>
      <c r="F35" s="149">
        <v>4614</v>
      </c>
      <c r="G35" s="149">
        <v>28828</v>
      </c>
      <c r="H35" s="149">
        <v>0</v>
      </c>
      <c r="I35" s="149">
        <v>0</v>
      </c>
      <c r="J35" s="149">
        <v>7</v>
      </c>
      <c r="K35" s="149">
        <v>5</v>
      </c>
      <c r="L35" s="149">
        <v>2</v>
      </c>
      <c r="M35" s="149">
        <v>96</v>
      </c>
      <c r="N35" s="149">
        <v>120</v>
      </c>
      <c r="O35" s="149">
        <v>67</v>
      </c>
      <c r="P35" s="149">
        <v>127</v>
      </c>
      <c r="Q35" s="189">
        <v>25</v>
      </c>
      <c r="R35" s="313"/>
      <c r="S35" s="21">
        <v>25</v>
      </c>
      <c r="T35" s="30" t="s">
        <v>12</v>
      </c>
      <c r="U35" s="149">
        <v>36</v>
      </c>
      <c r="V35" s="149">
        <v>63</v>
      </c>
      <c r="W35" s="149">
        <v>199</v>
      </c>
      <c r="X35" s="149">
        <v>310</v>
      </c>
      <c r="Y35" s="149">
        <v>1613</v>
      </c>
      <c r="Z35" s="149">
        <v>1219</v>
      </c>
      <c r="AA35" s="149">
        <v>241</v>
      </c>
      <c r="AB35" s="149">
        <v>3073</v>
      </c>
      <c r="AC35" s="149">
        <v>1363</v>
      </c>
      <c r="AD35" s="149">
        <v>714</v>
      </c>
      <c r="AE35" s="149">
        <v>159</v>
      </c>
      <c r="AF35" s="269">
        <v>2236</v>
      </c>
      <c r="AG35" s="189">
        <v>25</v>
      </c>
    </row>
    <row r="36" spans="1:33" ht="20.100000000000001" customHeight="1" x14ac:dyDescent="0.15">
      <c r="A36" s="25" t="s">
        <v>217</v>
      </c>
      <c r="B36" s="34"/>
      <c r="C36" s="154">
        <f t="shared" ref="C36:I36" si="0">SUM(C11:C35)</f>
        <v>7929184</v>
      </c>
      <c r="D36" s="154">
        <f t="shared" si="0"/>
        <v>54689</v>
      </c>
      <c r="E36" s="154">
        <f t="shared" si="0"/>
        <v>3097836</v>
      </c>
      <c r="F36" s="154">
        <f t="shared" si="0"/>
        <v>1959313</v>
      </c>
      <c r="G36" s="154">
        <f t="shared" si="0"/>
        <v>13041022</v>
      </c>
      <c r="H36" s="154">
        <f t="shared" si="0"/>
        <v>1660</v>
      </c>
      <c r="I36" s="154">
        <f t="shared" si="0"/>
        <v>768612</v>
      </c>
      <c r="J36" s="303" t="s">
        <v>302</v>
      </c>
      <c r="K36" s="303" t="s">
        <v>302</v>
      </c>
      <c r="L36" s="303" t="s">
        <v>302</v>
      </c>
      <c r="M36" s="154">
        <f>SUM(M11:M35)</f>
        <v>45672</v>
      </c>
      <c r="N36" s="154">
        <f>SUM(N11:N35)</f>
        <v>58584</v>
      </c>
      <c r="O36" s="154">
        <f>SUM(O11:O35)</f>
        <v>24726</v>
      </c>
      <c r="P36" s="270">
        <f>SUM(P11:P35)</f>
        <v>41961</v>
      </c>
      <c r="Q36" s="307"/>
      <c r="R36" s="124"/>
      <c r="S36" s="25" t="s">
        <v>217</v>
      </c>
      <c r="T36" s="34"/>
      <c r="U36" s="154">
        <f t="shared" ref="U36:AF36" si="1">SUM(U11:U35)</f>
        <v>16760</v>
      </c>
      <c r="V36" s="154">
        <f t="shared" si="1"/>
        <v>29325</v>
      </c>
      <c r="W36" s="154">
        <f t="shared" si="1"/>
        <v>87158</v>
      </c>
      <c r="X36" s="154">
        <f t="shared" si="1"/>
        <v>129870</v>
      </c>
      <c r="Y36" s="154">
        <f t="shared" si="1"/>
        <v>913470</v>
      </c>
      <c r="Z36" s="154">
        <f t="shared" si="1"/>
        <v>467445</v>
      </c>
      <c r="AA36" s="154">
        <f t="shared" si="1"/>
        <v>131111</v>
      </c>
      <c r="AB36" s="154">
        <f t="shared" si="1"/>
        <v>1512026</v>
      </c>
      <c r="AC36" s="154">
        <f t="shared" si="1"/>
        <v>726293</v>
      </c>
      <c r="AD36" s="154">
        <f t="shared" si="1"/>
        <v>268789</v>
      </c>
      <c r="AE36" s="154">
        <f t="shared" si="1"/>
        <v>73851</v>
      </c>
      <c r="AF36" s="270">
        <f t="shared" si="1"/>
        <v>1068933</v>
      </c>
      <c r="AG36" s="307"/>
    </row>
  </sheetData>
  <mergeCells count="25">
    <mergeCell ref="AG6:AG10"/>
    <mergeCell ref="H7:H9"/>
    <mergeCell ref="I7:I9"/>
    <mergeCell ref="J8:J9"/>
    <mergeCell ref="K8:K9"/>
    <mergeCell ref="L8:L9"/>
    <mergeCell ref="Y8:Y9"/>
    <mergeCell ref="Z8:Z9"/>
    <mergeCell ref="AA8:AA9"/>
    <mergeCell ref="AB8:AB9"/>
    <mergeCell ref="C6:G6"/>
    <mergeCell ref="AC8:AC9"/>
    <mergeCell ref="AD8:AD9"/>
    <mergeCell ref="AE8:AE9"/>
    <mergeCell ref="AF8:AF9"/>
    <mergeCell ref="Q6:Q10"/>
    <mergeCell ref="C7:C9"/>
    <mergeCell ref="D7:D9"/>
    <mergeCell ref="E7:E9"/>
    <mergeCell ref="F7:F9"/>
    <mergeCell ref="G7:G9"/>
    <mergeCell ref="H6:I6"/>
    <mergeCell ref="J6:P6"/>
    <mergeCell ref="J7:L7"/>
    <mergeCell ref="M7:P7"/>
  </mergeCells>
  <phoneticPr fontId="2"/>
  <pageMargins left="0.78740157480314965" right="0.74803149606299213" top="0.78740157480314965" bottom="0.70866141732283472" header="0.51181102362204722" footer="0.51181102362204722"/>
  <pageSetup paperSize="9" scale="89" firstPageNumber="51" orientation="portrait" useFirstPageNumber="1" r:id="rId1"/>
  <headerFooter scaleWithDoc="0" alignWithMargins="0">
    <oddFooter>&amp;C- &amp;P -</oddFooter>
  </headerFooter>
  <colBreaks count="3" manualBreakCount="3">
    <brk id="9" max="52" man="1"/>
    <brk id="18" max="1048575" man="1"/>
    <brk id="28" max="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W77"/>
  <sheetViews>
    <sheetView view="pageBreakPreview" zoomScaleSheetLayoutView="100" workbookViewId="0">
      <selection activeCell="F5" sqref="F5"/>
    </sheetView>
  </sheetViews>
  <sheetFormatPr defaultRowHeight="20.100000000000001" customHeight="1" x14ac:dyDescent="0.15"/>
  <cols>
    <col min="1" max="1" width="5.625" style="17" customWidth="1"/>
    <col min="2" max="15" width="11.625" style="17" customWidth="1"/>
    <col min="16" max="16" width="5.625" style="18" customWidth="1"/>
    <col min="17" max="17" width="5.625" style="17" hidden="1" customWidth="1"/>
    <col min="18" max="18" width="5.625" style="17" customWidth="1"/>
    <col min="19" max="23" width="11.625" style="17" customWidth="1"/>
    <col min="24" max="24" width="9" style="17" customWidth="1"/>
    <col min="25" max="16384" width="9" style="17"/>
  </cols>
  <sheetData>
    <row r="1" spans="1:23" ht="20.100000000000001" customHeight="1" x14ac:dyDescent="0.15">
      <c r="A1" s="17" t="str">
        <f>目次!A6</f>
        <v>令和３年度　市町村税の課税状況等の調</v>
      </c>
    </row>
    <row r="2" spans="1:23" ht="20.100000000000001" customHeight="1" x14ac:dyDescent="0.15">
      <c r="A2" s="17" t="s">
        <v>5</v>
      </c>
    </row>
    <row r="4" spans="1:23" ht="20.100000000000001" customHeight="1" x14ac:dyDescent="0.15">
      <c r="A4" s="17" t="s">
        <v>214</v>
      </c>
      <c r="R4" s="17" t="s">
        <v>214</v>
      </c>
    </row>
    <row r="5" spans="1:23" ht="20.100000000000001" customHeight="1" x14ac:dyDescent="0.15">
      <c r="R5" s="17" t="s">
        <v>114</v>
      </c>
    </row>
    <row r="6" spans="1:23" ht="20.100000000000001" customHeight="1" x14ac:dyDescent="0.15">
      <c r="A6" s="19"/>
      <c r="B6" s="26" t="s">
        <v>9</v>
      </c>
      <c r="C6" s="422" t="s">
        <v>280</v>
      </c>
      <c r="D6" s="423"/>
      <c r="E6" s="423"/>
      <c r="F6" s="423"/>
      <c r="G6" s="423"/>
      <c r="H6" s="424"/>
      <c r="I6" s="425" t="s">
        <v>303</v>
      </c>
      <c r="J6" s="426"/>
      <c r="K6" s="426"/>
      <c r="L6" s="426"/>
      <c r="M6" s="427"/>
      <c r="N6" s="53" t="s">
        <v>306</v>
      </c>
      <c r="O6" s="54"/>
      <c r="P6" s="428" t="s">
        <v>347</v>
      </c>
      <c r="Q6" s="58"/>
      <c r="R6" s="19"/>
      <c r="S6" s="26" t="s">
        <v>9</v>
      </c>
      <c r="T6" s="54" t="s">
        <v>308</v>
      </c>
      <c r="U6" s="54"/>
      <c r="V6" s="54"/>
      <c r="W6" s="60"/>
    </row>
    <row r="7" spans="1:23" ht="24" x14ac:dyDescent="0.15">
      <c r="A7" s="20"/>
      <c r="B7" s="27"/>
      <c r="C7" s="35" t="s">
        <v>18</v>
      </c>
      <c r="D7" s="41" t="s">
        <v>13</v>
      </c>
      <c r="E7" s="42" t="s">
        <v>23</v>
      </c>
      <c r="F7" s="45" t="s">
        <v>24</v>
      </c>
      <c r="G7" s="50" t="s">
        <v>236</v>
      </c>
      <c r="H7" s="35" t="s">
        <v>307</v>
      </c>
      <c r="I7" s="35" t="s">
        <v>18</v>
      </c>
      <c r="J7" s="41" t="s">
        <v>13</v>
      </c>
      <c r="K7" s="42" t="s">
        <v>23</v>
      </c>
      <c r="L7" s="45" t="s">
        <v>24</v>
      </c>
      <c r="M7" s="35" t="s">
        <v>294</v>
      </c>
      <c r="N7" s="35" t="s">
        <v>18</v>
      </c>
      <c r="O7" s="41" t="s">
        <v>13</v>
      </c>
      <c r="P7" s="429"/>
      <c r="Q7" s="58"/>
      <c r="R7" s="20"/>
      <c r="S7" s="27"/>
      <c r="T7" s="42" t="s">
        <v>23</v>
      </c>
      <c r="U7" s="45" t="s">
        <v>24</v>
      </c>
      <c r="V7" s="50" t="s">
        <v>236</v>
      </c>
      <c r="W7" s="61" t="s">
        <v>430</v>
      </c>
    </row>
    <row r="8" spans="1:23" ht="20.100000000000001" customHeight="1" x14ac:dyDescent="0.15">
      <c r="A8" s="21" t="s">
        <v>26</v>
      </c>
      <c r="B8" s="28"/>
      <c r="C8" s="36" t="s">
        <v>25</v>
      </c>
      <c r="D8" s="36" t="s">
        <v>25</v>
      </c>
      <c r="E8" s="43" t="s">
        <v>25</v>
      </c>
      <c r="F8" s="43" t="s">
        <v>25</v>
      </c>
      <c r="G8" s="43" t="s">
        <v>25</v>
      </c>
      <c r="H8" s="36" t="s">
        <v>25</v>
      </c>
      <c r="I8" s="36" t="s">
        <v>25</v>
      </c>
      <c r="J8" s="36" t="s">
        <v>25</v>
      </c>
      <c r="K8" s="43" t="s">
        <v>25</v>
      </c>
      <c r="L8" s="43" t="s">
        <v>25</v>
      </c>
      <c r="M8" s="36" t="s">
        <v>25</v>
      </c>
      <c r="N8" s="36" t="s">
        <v>25</v>
      </c>
      <c r="O8" s="36" t="s">
        <v>25</v>
      </c>
      <c r="P8" s="430"/>
      <c r="Q8" s="58"/>
      <c r="R8" s="21" t="s">
        <v>26</v>
      </c>
      <c r="S8" s="28"/>
      <c r="T8" s="43" t="s">
        <v>25</v>
      </c>
      <c r="U8" s="43" t="s">
        <v>25</v>
      </c>
      <c r="V8" s="43" t="s">
        <v>25</v>
      </c>
      <c r="W8" s="62" t="s">
        <v>25</v>
      </c>
    </row>
    <row r="9" spans="1:23" ht="23.25" customHeight="1" x14ac:dyDescent="0.15">
      <c r="A9" s="22">
        <v>1</v>
      </c>
      <c r="B9" s="29" t="s">
        <v>161</v>
      </c>
      <c r="C9" s="37">
        <v>120121</v>
      </c>
      <c r="D9" s="37">
        <v>5342</v>
      </c>
      <c r="E9" s="37">
        <v>297</v>
      </c>
      <c r="F9" s="47">
        <v>26295</v>
      </c>
      <c r="G9" s="37">
        <v>0</v>
      </c>
      <c r="H9" s="37">
        <f>SUM(C9:G9)</f>
        <v>152055</v>
      </c>
      <c r="I9" s="37">
        <v>114935</v>
      </c>
      <c r="J9" s="37">
        <v>4567</v>
      </c>
      <c r="K9" s="37">
        <v>231</v>
      </c>
      <c r="L9" s="37">
        <v>21119</v>
      </c>
      <c r="M9" s="37">
        <f>SUM(I9:L9)</f>
        <v>140852</v>
      </c>
      <c r="N9" s="37">
        <v>5186</v>
      </c>
      <c r="O9" s="37">
        <v>775</v>
      </c>
      <c r="P9" s="55">
        <v>1</v>
      </c>
      <c r="Q9" s="58"/>
      <c r="R9" s="22">
        <v>1</v>
      </c>
      <c r="S9" s="29" t="s">
        <v>161</v>
      </c>
      <c r="T9" s="37">
        <v>66</v>
      </c>
      <c r="U9" s="37">
        <v>5176</v>
      </c>
      <c r="V9" s="37">
        <v>0</v>
      </c>
      <c r="W9" s="63">
        <f t="shared" ref="W9:W33" si="0">SUM(N9:O9)+SUM(T9:V9)</f>
        <v>11203</v>
      </c>
    </row>
    <row r="10" spans="1:23" ht="23.25" customHeight="1" x14ac:dyDescent="0.15">
      <c r="A10" s="23">
        <v>2</v>
      </c>
      <c r="B10" s="30" t="s">
        <v>165</v>
      </c>
      <c r="C10" s="38">
        <v>18743</v>
      </c>
      <c r="D10" s="38">
        <v>1173</v>
      </c>
      <c r="E10" s="38">
        <v>393</v>
      </c>
      <c r="F10" s="47">
        <v>4023</v>
      </c>
      <c r="G10" s="38">
        <v>0</v>
      </c>
      <c r="H10" s="38">
        <f t="shared" ref="H10:H32" si="1">SUM(C10:G10)</f>
        <v>24332</v>
      </c>
      <c r="I10" s="38">
        <v>17311</v>
      </c>
      <c r="J10" s="38">
        <v>963</v>
      </c>
      <c r="K10" s="38">
        <v>305</v>
      </c>
      <c r="L10" s="38">
        <v>2687</v>
      </c>
      <c r="M10" s="38">
        <f t="shared" ref="M10:M32" si="2">SUM(I10:L10)</f>
        <v>21266</v>
      </c>
      <c r="N10" s="38">
        <v>1432</v>
      </c>
      <c r="O10" s="38">
        <v>210</v>
      </c>
      <c r="P10" s="55">
        <v>2</v>
      </c>
      <c r="Q10" s="58"/>
      <c r="R10" s="23">
        <v>2</v>
      </c>
      <c r="S10" s="30" t="s">
        <v>165</v>
      </c>
      <c r="T10" s="38">
        <v>88</v>
      </c>
      <c r="U10" s="38">
        <v>1336</v>
      </c>
      <c r="V10" s="38">
        <v>0</v>
      </c>
      <c r="W10" s="64">
        <f t="shared" si="0"/>
        <v>3066</v>
      </c>
    </row>
    <row r="11" spans="1:23" ht="23.25" customHeight="1" x14ac:dyDescent="0.15">
      <c r="A11" s="23">
        <v>3</v>
      </c>
      <c r="B11" s="30" t="s">
        <v>166</v>
      </c>
      <c r="C11" s="38">
        <v>32598</v>
      </c>
      <c r="D11" s="38">
        <v>1556</v>
      </c>
      <c r="E11" s="38">
        <v>1192</v>
      </c>
      <c r="F11" s="47">
        <v>5935</v>
      </c>
      <c r="G11" s="38">
        <v>0</v>
      </c>
      <c r="H11" s="38">
        <f t="shared" si="1"/>
        <v>41281</v>
      </c>
      <c r="I11" s="38">
        <v>29488</v>
      </c>
      <c r="J11" s="38">
        <v>1216</v>
      </c>
      <c r="K11" s="38">
        <v>804</v>
      </c>
      <c r="L11" s="38">
        <v>3948</v>
      </c>
      <c r="M11" s="38">
        <f t="shared" si="2"/>
        <v>35456</v>
      </c>
      <c r="N11" s="38">
        <v>3110</v>
      </c>
      <c r="O11" s="38">
        <v>340</v>
      </c>
      <c r="P11" s="55">
        <v>3</v>
      </c>
      <c r="Q11" s="58"/>
      <c r="R11" s="23">
        <v>3</v>
      </c>
      <c r="S11" s="30" t="s">
        <v>166</v>
      </c>
      <c r="T11" s="38">
        <v>388</v>
      </c>
      <c r="U11" s="38">
        <v>1987</v>
      </c>
      <c r="V11" s="38">
        <v>0</v>
      </c>
      <c r="W11" s="64">
        <f t="shared" si="0"/>
        <v>5825</v>
      </c>
    </row>
    <row r="12" spans="1:23" ht="23.25" customHeight="1" x14ac:dyDescent="0.15">
      <c r="A12" s="23">
        <v>4</v>
      </c>
      <c r="B12" s="30" t="s">
        <v>167</v>
      </c>
      <c r="C12" s="38">
        <v>27192</v>
      </c>
      <c r="D12" s="38">
        <v>1237</v>
      </c>
      <c r="E12" s="38">
        <v>285</v>
      </c>
      <c r="F12" s="47">
        <v>5942</v>
      </c>
      <c r="G12" s="38">
        <v>0</v>
      </c>
      <c r="H12" s="38">
        <f t="shared" si="1"/>
        <v>34656</v>
      </c>
      <c r="I12" s="38">
        <v>25325</v>
      </c>
      <c r="J12" s="38">
        <v>1006</v>
      </c>
      <c r="K12" s="38">
        <v>219</v>
      </c>
      <c r="L12" s="38">
        <v>4029</v>
      </c>
      <c r="M12" s="38">
        <f t="shared" si="2"/>
        <v>30579</v>
      </c>
      <c r="N12" s="38">
        <v>1867</v>
      </c>
      <c r="O12" s="38">
        <v>231</v>
      </c>
      <c r="P12" s="55">
        <v>4</v>
      </c>
      <c r="Q12" s="58"/>
      <c r="R12" s="23">
        <v>4</v>
      </c>
      <c r="S12" s="30" t="s">
        <v>167</v>
      </c>
      <c r="T12" s="38">
        <v>66</v>
      </c>
      <c r="U12" s="38">
        <v>1913</v>
      </c>
      <c r="V12" s="38">
        <v>0</v>
      </c>
      <c r="W12" s="64">
        <f t="shared" si="0"/>
        <v>4077</v>
      </c>
    </row>
    <row r="13" spans="1:23" ht="23.25" customHeight="1" x14ac:dyDescent="0.15">
      <c r="A13" s="24">
        <v>5</v>
      </c>
      <c r="B13" s="30" t="s">
        <v>170</v>
      </c>
      <c r="C13" s="39">
        <v>8617</v>
      </c>
      <c r="D13" s="39">
        <v>613</v>
      </c>
      <c r="E13" s="39">
        <v>284</v>
      </c>
      <c r="F13" s="47">
        <v>2058</v>
      </c>
      <c r="G13" s="39">
        <v>0</v>
      </c>
      <c r="H13" s="39">
        <f t="shared" si="1"/>
        <v>11572</v>
      </c>
      <c r="I13" s="39">
        <v>7834</v>
      </c>
      <c r="J13" s="39">
        <v>486</v>
      </c>
      <c r="K13" s="39">
        <v>225</v>
      </c>
      <c r="L13" s="39">
        <v>1313</v>
      </c>
      <c r="M13" s="38">
        <f t="shared" si="2"/>
        <v>9858</v>
      </c>
      <c r="N13" s="39">
        <v>783</v>
      </c>
      <c r="O13" s="39">
        <v>127</v>
      </c>
      <c r="P13" s="56">
        <v>5</v>
      </c>
      <c r="Q13" s="58"/>
      <c r="R13" s="24">
        <v>5</v>
      </c>
      <c r="S13" s="30" t="s">
        <v>170</v>
      </c>
      <c r="T13" s="39">
        <v>59</v>
      </c>
      <c r="U13" s="39">
        <v>745</v>
      </c>
      <c r="V13" s="39">
        <v>0</v>
      </c>
      <c r="W13" s="65">
        <f t="shared" si="0"/>
        <v>1714</v>
      </c>
    </row>
    <row r="14" spans="1:23" ht="23.25" customHeight="1" x14ac:dyDescent="0.15">
      <c r="A14" s="23">
        <v>6</v>
      </c>
      <c r="B14" s="31" t="s">
        <v>172</v>
      </c>
      <c r="C14" s="38">
        <v>16069</v>
      </c>
      <c r="D14" s="38">
        <v>955</v>
      </c>
      <c r="E14" s="38">
        <v>369</v>
      </c>
      <c r="F14" s="46">
        <v>2663</v>
      </c>
      <c r="G14" s="38">
        <v>0</v>
      </c>
      <c r="H14" s="38">
        <f t="shared" si="1"/>
        <v>20056</v>
      </c>
      <c r="I14" s="38">
        <v>14304</v>
      </c>
      <c r="J14" s="38">
        <v>693</v>
      </c>
      <c r="K14" s="38">
        <v>258</v>
      </c>
      <c r="L14" s="38">
        <v>1794</v>
      </c>
      <c r="M14" s="51">
        <f t="shared" si="2"/>
        <v>17049</v>
      </c>
      <c r="N14" s="38">
        <v>1765</v>
      </c>
      <c r="O14" s="38">
        <v>262</v>
      </c>
      <c r="P14" s="55">
        <v>6</v>
      </c>
      <c r="Q14" s="58"/>
      <c r="R14" s="23">
        <v>6</v>
      </c>
      <c r="S14" s="31" t="s">
        <v>172</v>
      </c>
      <c r="T14" s="38">
        <v>111</v>
      </c>
      <c r="U14" s="38">
        <v>869</v>
      </c>
      <c r="V14" s="38">
        <v>0</v>
      </c>
      <c r="W14" s="64">
        <f t="shared" si="0"/>
        <v>3007</v>
      </c>
    </row>
    <row r="15" spans="1:23" ht="23.25" customHeight="1" x14ac:dyDescent="0.15">
      <c r="A15" s="23">
        <v>7</v>
      </c>
      <c r="B15" s="30" t="s">
        <v>173</v>
      </c>
      <c r="C15" s="38">
        <v>11132</v>
      </c>
      <c r="D15" s="38">
        <v>627</v>
      </c>
      <c r="E15" s="38">
        <v>267</v>
      </c>
      <c r="F15" s="48">
        <v>2236</v>
      </c>
      <c r="G15" s="38">
        <v>0</v>
      </c>
      <c r="H15" s="38">
        <f t="shared" si="1"/>
        <v>14262</v>
      </c>
      <c r="I15" s="38">
        <v>10124</v>
      </c>
      <c r="J15" s="38">
        <v>482</v>
      </c>
      <c r="K15" s="38">
        <v>214</v>
      </c>
      <c r="L15" s="38">
        <v>1425</v>
      </c>
      <c r="M15" s="38">
        <f t="shared" si="2"/>
        <v>12245</v>
      </c>
      <c r="N15" s="38">
        <v>1008</v>
      </c>
      <c r="O15" s="38">
        <v>145</v>
      </c>
      <c r="P15" s="55">
        <v>7</v>
      </c>
      <c r="Q15" s="58"/>
      <c r="R15" s="23">
        <v>7</v>
      </c>
      <c r="S15" s="30" t="s">
        <v>173</v>
      </c>
      <c r="T15" s="38">
        <v>53</v>
      </c>
      <c r="U15" s="38">
        <v>811</v>
      </c>
      <c r="V15" s="38">
        <v>0</v>
      </c>
      <c r="W15" s="64">
        <f t="shared" si="0"/>
        <v>2017</v>
      </c>
    </row>
    <row r="16" spans="1:23" ht="23.25" customHeight="1" x14ac:dyDescent="0.15">
      <c r="A16" s="23">
        <v>8</v>
      </c>
      <c r="B16" s="32" t="s">
        <v>177</v>
      </c>
      <c r="C16" s="38">
        <v>28730</v>
      </c>
      <c r="D16" s="38">
        <v>1571</v>
      </c>
      <c r="E16" s="38">
        <v>641</v>
      </c>
      <c r="F16" s="48">
        <v>5633</v>
      </c>
      <c r="G16" s="38">
        <v>0</v>
      </c>
      <c r="H16" s="38">
        <f t="shared" si="1"/>
        <v>36575</v>
      </c>
      <c r="I16" s="38">
        <v>26459</v>
      </c>
      <c r="J16" s="38">
        <v>1238</v>
      </c>
      <c r="K16" s="38">
        <v>395</v>
      </c>
      <c r="L16" s="38">
        <v>3692</v>
      </c>
      <c r="M16" s="38">
        <f t="shared" si="2"/>
        <v>31784</v>
      </c>
      <c r="N16" s="38">
        <v>2271</v>
      </c>
      <c r="O16" s="38">
        <v>333</v>
      </c>
      <c r="P16" s="55">
        <v>8</v>
      </c>
      <c r="Q16" s="58"/>
      <c r="R16" s="23">
        <v>8</v>
      </c>
      <c r="S16" s="30" t="s">
        <v>177</v>
      </c>
      <c r="T16" s="38">
        <v>246</v>
      </c>
      <c r="U16" s="38">
        <v>1941</v>
      </c>
      <c r="V16" s="38">
        <v>0</v>
      </c>
      <c r="W16" s="64">
        <f t="shared" si="0"/>
        <v>4791</v>
      </c>
    </row>
    <row r="17" spans="1:23" ht="23.25" customHeight="1" x14ac:dyDescent="0.15">
      <c r="A17" s="23">
        <v>9</v>
      </c>
      <c r="B17" s="30" t="s">
        <v>179</v>
      </c>
      <c r="C17" s="38">
        <v>12644</v>
      </c>
      <c r="D17" s="38">
        <v>636</v>
      </c>
      <c r="E17" s="38">
        <v>178</v>
      </c>
      <c r="F17" s="48">
        <v>2085</v>
      </c>
      <c r="G17" s="38">
        <v>2</v>
      </c>
      <c r="H17" s="38">
        <f t="shared" si="1"/>
        <v>15545</v>
      </c>
      <c r="I17" s="38">
        <v>11638</v>
      </c>
      <c r="J17" s="38">
        <v>505</v>
      </c>
      <c r="K17" s="38">
        <v>138</v>
      </c>
      <c r="L17" s="38">
        <v>1374</v>
      </c>
      <c r="M17" s="38">
        <f t="shared" si="2"/>
        <v>13655</v>
      </c>
      <c r="N17" s="38">
        <v>1006</v>
      </c>
      <c r="O17" s="38">
        <v>131</v>
      </c>
      <c r="P17" s="55">
        <v>9</v>
      </c>
      <c r="Q17" s="58"/>
      <c r="R17" s="23">
        <v>9</v>
      </c>
      <c r="S17" s="30" t="s">
        <v>179</v>
      </c>
      <c r="T17" s="38">
        <v>40</v>
      </c>
      <c r="U17" s="38">
        <v>711</v>
      </c>
      <c r="V17" s="38">
        <v>2</v>
      </c>
      <c r="W17" s="64">
        <f t="shared" si="0"/>
        <v>1890</v>
      </c>
    </row>
    <row r="18" spans="1:23" ht="23.25" customHeight="1" x14ac:dyDescent="0.15">
      <c r="A18" s="24">
        <v>10</v>
      </c>
      <c r="B18" s="33" t="s">
        <v>180</v>
      </c>
      <c r="C18" s="39">
        <v>30398</v>
      </c>
      <c r="D18" s="39">
        <v>1504</v>
      </c>
      <c r="E18" s="39">
        <v>684</v>
      </c>
      <c r="F18" s="49">
        <v>5003</v>
      </c>
      <c r="G18" s="39">
        <v>0</v>
      </c>
      <c r="H18" s="38">
        <f t="shared" si="1"/>
        <v>37589</v>
      </c>
      <c r="I18" s="39">
        <v>27388</v>
      </c>
      <c r="J18" s="39">
        <v>1165</v>
      </c>
      <c r="K18" s="39">
        <v>414</v>
      </c>
      <c r="L18" s="39">
        <v>3375</v>
      </c>
      <c r="M18" s="39">
        <f t="shared" si="2"/>
        <v>32342</v>
      </c>
      <c r="N18" s="39">
        <v>3010</v>
      </c>
      <c r="O18" s="39">
        <v>339</v>
      </c>
      <c r="P18" s="56">
        <v>10</v>
      </c>
      <c r="Q18" s="58"/>
      <c r="R18" s="24">
        <v>10</v>
      </c>
      <c r="S18" s="33" t="s">
        <v>180</v>
      </c>
      <c r="T18" s="39">
        <v>270</v>
      </c>
      <c r="U18" s="39">
        <v>1628</v>
      </c>
      <c r="V18" s="39">
        <v>0</v>
      </c>
      <c r="W18" s="65">
        <f t="shared" si="0"/>
        <v>5247</v>
      </c>
    </row>
    <row r="19" spans="1:23" ht="23.25" customHeight="1" x14ac:dyDescent="0.15">
      <c r="A19" s="23">
        <v>11</v>
      </c>
      <c r="B19" s="30" t="s">
        <v>181</v>
      </c>
      <c r="C19" s="38">
        <v>10868</v>
      </c>
      <c r="D19" s="38">
        <v>538</v>
      </c>
      <c r="E19" s="38">
        <v>221</v>
      </c>
      <c r="F19" s="47">
        <v>2556</v>
      </c>
      <c r="G19" s="38">
        <v>0</v>
      </c>
      <c r="H19" s="51">
        <f t="shared" si="1"/>
        <v>14183</v>
      </c>
      <c r="I19" s="38">
        <v>9871</v>
      </c>
      <c r="J19" s="38">
        <v>422</v>
      </c>
      <c r="K19" s="38">
        <v>173</v>
      </c>
      <c r="L19" s="38">
        <v>1656</v>
      </c>
      <c r="M19" s="38">
        <f t="shared" si="2"/>
        <v>12122</v>
      </c>
      <c r="N19" s="38">
        <v>997</v>
      </c>
      <c r="O19" s="38">
        <v>116</v>
      </c>
      <c r="P19" s="55">
        <v>11</v>
      </c>
      <c r="Q19" s="58"/>
      <c r="R19" s="23">
        <v>11</v>
      </c>
      <c r="S19" s="30" t="s">
        <v>181</v>
      </c>
      <c r="T19" s="38">
        <v>48</v>
      </c>
      <c r="U19" s="38">
        <v>900</v>
      </c>
      <c r="V19" s="38">
        <v>0</v>
      </c>
      <c r="W19" s="64">
        <f t="shared" si="0"/>
        <v>2061</v>
      </c>
    </row>
    <row r="20" spans="1:23" ht="23.25" customHeight="1" x14ac:dyDescent="0.15">
      <c r="A20" s="23">
        <v>12</v>
      </c>
      <c r="B20" s="30" t="s">
        <v>315</v>
      </c>
      <c r="C20" s="38">
        <v>8946</v>
      </c>
      <c r="D20" s="38">
        <v>566</v>
      </c>
      <c r="E20" s="38">
        <v>185</v>
      </c>
      <c r="F20" s="47">
        <v>2052</v>
      </c>
      <c r="G20" s="38">
        <v>0</v>
      </c>
      <c r="H20" s="38">
        <f t="shared" si="1"/>
        <v>11749</v>
      </c>
      <c r="I20" s="38">
        <v>8207</v>
      </c>
      <c r="J20" s="38">
        <v>465</v>
      </c>
      <c r="K20" s="38">
        <v>132</v>
      </c>
      <c r="L20" s="38">
        <v>1441</v>
      </c>
      <c r="M20" s="38">
        <f t="shared" si="2"/>
        <v>10245</v>
      </c>
      <c r="N20" s="38">
        <v>739</v>
      </c>
      <c r="O20" s="38">
        <v>101</v>
      </c>
      <c r="P20" s="55">
        <v>12</v>
      </c>
      <c r="Q20" s="58"/>
      <c r="R20" s="23">
        <v>12</v>
      </c>
      <c r="S20" s="30" t="s">
        <v>315</v>
      </c>
      <c r="T20" s="38">
        <v>53</v>
      </c>
      <c r="U20" s="38">
        <v>611</v>
      </c>
      <c r="V20" s="38">
        <v>0</v>
      </c>
      <c r="W20" s="64">
        <f t="shared" si="0"/>
        <v>1504</v>
      </c>
    </row>
    <row r="21" spans="1:23" ht="23.25" customHeight="1" x14ac:dyDescent="0.15">
      <c r="A21" s="23">
        <v>13</v>
      </c>
      <c r="B21" s="30" t="s">
        <v>317</v>
      </c>
      <c r="C21" s="38">
        <v>9076</v>
      </c>
      <c r="D21" s="38">
        <v>470</v>
      </c>
      <c r="E21" s="38">
        <v>179</v>
      </c>
      <c r="F21" s="47">
        <v>1693</v>
      </c>
      <c r="G21" s="38">
        <v>0</v>
      </c>
      <c r="H21" s="38">
        <f t="shared" si="1"/>
        <v>11418</v>
      </c>
      <c r="I21" s="38">
        <v>7958</v>
      </c>
      <c r="J21" s="38">
        <v>336</v>
      </c>
      <c r="K21" s="38">
        <v>103</v>
      </c>
      <c r="L21" s="38">
        <v>1099</v>
      </c>
      <c r="M21" s="38">
        <f t="shared" si="2"/>
        <v>9496</v>
      </c>
      <c r="N21" s="38">
        <v>1118</v>
      </c>
      <c r="O21" s="38">
        <v>134</v>
      </c>
      <c r="P21" s="55">
        <v>13</v>
      </c>
      <c r="Q21" s="58"/>
      <c r="R21" s="23">
        <v>13</v>
      </c>
      <c r="S21" s="30" t="s">
        <v>317</v>
      </c>
      <c r="T21" s="38">
        <v>76</v>
      </c>
      <c r="U21" s="38">
        <v>594</v>
      </c>
      <c r="V21" s="38">
        <v>0</v>
      </c>
      <c r="W21" s="64">
        <f t="shared" si="0"/>
        <v>1922</v>
      </c>
    </row>
    <row r="22" spans="1:23" ht="23.25" customHeight="1" x14ac:dyDescent="0.15">
      <c r="A22" s="23">
        <v>14</v>
      </c>
      <c r="B22" s="30" t="s">
        <v>182</v>
      </c>
      <c r="C22" s="38">
        <v>1679</v>
      </c>
      <c r="D22" s="38">
        <v>51</v>
      </c>
      <c r="E22" s="38">
        <v>13</v>
      </c>
      <c r="F22" s="47">
        <v>490</v>
      </c>
      <c r="G22" s="38">
        <v>44</v>
      </c>
      <c r="H22" s="38">
        <f t="shared" si="1"/>
        <v>2277</v>
      </c>
      <c r="I22" s="38">
        <v>1581</v>
      </c>
      <c r="J22" s="38">
        <v>34</v>
      </c>
      <c r="K22" s="38">
        <v>10</v>
      </c>
      <c r="L22" s="38">
        <v>317</v>
      </c>
      <c r="M22" s="38">
        <f t="shared" si="2"/>
        <v>1942</v>
      </c>
      <c r="N22" s="38">
        <v>98</v>
      </c>
      <c r="O22" s="38">
        <v>17</v>
      </c>
      <c r="P22" s="55">
        <v>14</v>
      </c>
      <c r="Q22" s="58"/>
      <c r="R22" s="23">
        <v>14</v>
      </c>
      <c r="S22" s="30" t="s">
        <v>182</v>
      </c>
      <c r="T22" s="38">
        <v>3</v>
      </c>
      <c r="U22" s="38">
        <v>173</v>
      </c>
      <c r="V22" s="38">
        <v>44</v>
      </c>
      <c r="W22" s="64">
        <f t="shared" si="0"/>
        <v>335</v>
      </c>
    </row>
    <row r="23" spans="1:23" ht="23.25" customHeight="1" x14ac:dyDescent="0.15">
      <c r="A23" s="24">
        <v>15</v>
      </c>
      <c r="B23" s="30" t="s">
        <v>184</v>
      </c>
      <c r="C23" s="39">
        <v>670</v>
      </c>
      <c r="D23" s="39">
        <v>40</v>
      </c>
      <c r="E23" s="39">
        <v>14</v>
      </c>
      <c r="F23" s="47">
        <v>226</v>
      </c>
      <c r="G23" s="39">
        <v>0</v>
      </c>
      <c r="H23" s="39">
        <f t="shared" si="1"/>
        <v>950</v>
      </c>
      <c r="I23" s="39">
        <v>609</v>
      </c>
      <c r="J23" s="39">
        <v>31</v>
      </c>
      <c r="K23" s="39">
        <v>12</v>
      </c>
      <c r="L23" s="39">
        <v>132</v>
      </c>
      <c r="M23" s="38">
        <f t="shared" si="2"/>
        <v>784</v>
      </c>
      <c r="N23" s="39">
        <v>61</v>
      </c>
      <c r="O23" s="39">
        <v>9</v>
      </c>
      <c r="P23" s="56">
        <v>15</v>
      </c>
      <c r="Q23" s="59"/>
      <c r="R23" s="24">
        <v>15</v>
      </c>
      <c r="S23" s="30" t="s">
        <v>184</v>
      </c>
      <c r="T23" s="39">
        <v>2</v>
      </c>
      <c r="U23" s="39">
        <v>94</v>
      </c>
      <c r="V23" s="39">
        <v>0</v>
      </c>
      <c r="W23" s="65">
        <f t="shared" si="0"/>
        <v>166</v>
      </c>
    </row>
    <row r="24" spans="1:23" ht="23.25" customHeight="1" x14ac:dyDescent="0.15">
      <c r="A24" s="23">
        <v>16</v>
      </c>
      <c r="B24" s="31" t="s">
        <v>185</v>
      </c>
      <c r="C24" s="38">
        <v>1047</v>
      </c>
      <c r="D24" s="38">
        <v>61</v>
      </c>
      <c r="E24" s="38">
        <v>35</v>
      </c>
      <c r="F24" s="46">
        <v>214</v>
      </c>
      <c r="G24" s="38">
        <v>0</v>
      </c>
      <c r="H24" s="38">
        <f t="shared" si="1"/>
        <v>1357</v>
      </c>
      <c r="I24" s="38">
        <v>900</v>
      </c>
      <c r="J24" s="38">
        <v>44</v>
      </c>
      <c r="K24" s="38">
        <v>28</v>
      </c>
      <c r="L24" s="38">
        <v>117</v>
      </c>
      <c r="M24" s="51">
        <f t="shared" si="2"/>
        <v>1089</v>
      </c>
      <c r="N24" s="38">
        <v>147</v>
      </c>
      <c r="O24" s="38">
        <v>17</v>
      </c>
      <c r="P24" s="55">
        <v>16</v>
      </c>
      <c r="Q24" s="58"/>
      <c r="R24" s="23">
        <v>16</v>
      </c>
      <c r="S24" s="31" t="s">
        <v>185</v>
      </c>
      <c r="T24" s="38">
        <v>7</v>
      </c>
      <c r="U24" s="38">
        <v>97</v>
      </c>
      <c r="V24" s="38">
        <v>0</v>
      </c>
      <c r="W24" s="64">
        <f t="shared" si="0"/>
        <v>268</v>
      </c>
    </row>
    <row r="25" spans="1:23" ht="23.25" customHeight="1" x14ac:dyDescent="0.15">
      <c r="A25" s="23">
        <v>17</v>
      </c>
      <c r="B25" s="30" t="s">
        <v>318</v>
      </c>
      <c r="C25" s="38">
        <v>5602</v>
      </c>
      <c r="D25" s="38">
        <v>363</v>
      </c>
      <c r="E25" s="38">
        <v>370</v>
      </c>
      <c r="F25" s="48">
        <v>896</v>
      </c>
      <c r="G25" s="38">
        <v>0</v>
      </c>
      <c r="H25" s="38">
        <f t="shared" si="1"/>
        <v>7231</v>
      </c>
      <c r="I25" s="38">
        <v>5037</v>
      </c>
      <c r="J25" s="38">
        <v>295</v>
      </c>
      <c r="K25" s="38">
        <v>275</v>
      </c>
      <c r="L25" s="38">
        <v>537</v>
      </c>
      <c r="M25" s="38">
        <f t="shared" si="2"/>
        <v>6144</v>
      </c>
      <c r="N25" s="38">
        <v>565</v>
      </c>
      <c r="O25" s="38">
        <v>68</v>
      </c>
      <c r="P25" s="55">
        <v>17</v>
      </c>
      <c r="Q25" s="58"/>
      <c r="R25" s="23">
        <v>17</v>
      </c>
      <c r="S25" s="30" t="s">
        <v>318</v>
      </c>
      <c r="T25" s="38">
        <v>95</v>
      </c>
      <c r="U25" s="38">
        <v>359</v>
      </c>
      <c r="V25" s="38">
        <v>0</v>
      </c>
      <c r="W25" s="64">
        <f t="shared" si="0"/>
        <v>1087</v>
      </c>
    </row>
    <row r="26" spans="1:23" ht="23.25" customHeight="1" x14ac:dyDescent="0.15">
      <c r="A26" s="23">
        <v>18</v>
      </c>
      <c r="B26" s="30" t="s">
        <v>319</v>
      </c>
      <c r="C26" s="38">
        <v>2345</v>
      </c>
      <c r="D26" s="38">
        <v>190</v>
      </c>
      <c r="E26" s="38">
        <v>110</v>
      </c>
      <c r="F26" s="48">
        <v>403</v>
      </c>
      <c r="G26" s="38">
        <v>0</v>
      </c>
      <c r="H26" s="38">
        <f t="shared" si="1"/>
        <v>3048</v>
      </c>
      <c r="I26" s="38">
        <v>2049</v>
      </c>
      <c r="J26" s="38">
        <v>149</v>
      </c>
      <c r="K26" s="38">
        <v>82</v>
      </c>
      <c r="L26" s="38">
        <v>242</v>
      </c>
      <c r="M26" s="38">
        <f t="shared" si="2"/>
        <v>2522</v>
      </c>
      <c r="N26" s="38">
        <v>296</v>
      </c>
      <c r="O26" s="38">
        <v>41</v>
      </c>
      <c r="P26" s="55">
        <v>18</v>
      </c>
      <c r="Q26" s="58"/>
      <c r="R26" s="23">
        <v>18</v>
      </c>
      <c r="S26" s="30" t="s">
        <v>319</v>
      </c>
      <c r="T26" s="38">
        <v>28</v>
      </c>
      <c r="U26" s="38">
        <v>161</v>
      </c>
      <c r="V26" s="38">
        <v>0</v>
      </c>
      <c r="W26" s="64">
        <f t="shared" si="0"/>
        <v>526</v>
      </c>
    </row>
    <row r="27" spans="1:23" ht="23.25" customHeight="1" x14ac:dyDescent="0.15">
      <c r="A27" s="23">
        <v>19</v>
      </c>
      <c r="B27" s="30" t="s">
        <v>139</v>
      </c>
      <c r="C27" s="38">
        <v>3003</v>
      </c>
      <c r="D27" s="38">
        <v>176</v>
      </c>
      <c r="E27" s="38">
        <v>76</v>
      </c>
      <c r="F27" s="48">
        <v>672</v>
      </c>
      <c r="G27" s="38">
        <v>0</v>
      </c>
      <c r="H27" s="38">
        <f t="shared" si="1"/>
        <v>3927</v>
      </c>
      <c r="I27" s="38">
        <v>2709</v>
      </c>
      <c r="J27" s="38">
        <v>133</v>
      </c>
      <c r="K27" s="38">
        <v>62</v>
      </c>
      <c r="L27" s="38">
        <v>409</v>
      </c>
      <c r="M27" s="38">
        <f t="shared" si="2"/>
        <v>3313</v>
      </c>
      <c r="N27" s="38">
        <v>294</v>
      </c>
      <c r="O27" s="38">
        <v>43</v>
      </c>
      <c r="P27" s="55">
        <v>19</v>
      </c>
      <c r="Q27" s="58"/>
      <c r="R27" s="23">
        <v>19</v>
      </c>
      <c r="S27" s="30" t="s">
        <v>139</v>
      </c>
      <c r="T27" s="38">
        <v>14</v>
      </c>
      <c r="U27" s="38">
        <v>263</v>
      </c>
      <c r="V27" s="38">
        <v>0</v>
      </c>
      <c r="W27" s="64">
        <f t="shared" si="0"/>
        <v>614</v>
      </c>
    </row>
    <row r="28" spans="1:23" ht="23.25" customHeight="1" x14ac:dyDescent="0.15">
      <c r="A28" s="24">
        <v>20</v>
      </c>
      <c r="B28" s="33" t="s">
        <v>187</v>
      </c>
      <c r="C28" s="39">
        <v>2005</v>
      </c>
      <c r="D28" s="39">
        <v>116</v>
      </c>
      <c r="E28" s="39">
        <v>69</v>
      </c>
      <c r="F28" s="49">
        <v>462</v>
      </c>
      <c r="G28" s="39">
        <v>0</v>
      </c>
      <c r="H28" s="38">
        <f t="shared" si="1"/>
        <v>2652</v>
      </c>
      <c r="I28" s="39">
        <v>1811</v>
      </c>
      <c r="J28" s="39">
        <v>85</v>
      </c>
      <c r="K28" s="39">
        <v>48</v>
      </c>
      <c r="L28" s="39">
        <v>287</v>
      </c>
      <c r="M28" s="39">
        <f t="shared" si="2"/>
        <v>2231</v>
      </c>
      <c r="N28" s="39">
        <v>194</v>
      </c>
      <c r="O28" s="39">
        <v>31</v>
      </c>
      <c r="P28" s="56">
        <v>20</v>
      </c>
      <c r="Q28" s="59"/>
      <c r="R28" s="24">
        <v>20</v>
      </c>
      <c r="S28" s="33" t="s">
        <v>187</v>
      </c>
      <c r="T28" s="39">
        <v>21</v>
      </c>
      <c r="U28" s="39">
        <v>175</v>
      </c>
      <c r="V28" s="39">
        <v>0</v>
      </c>
      <c r="W28" s="65">
        <f t="shared" si="0"/>
        <v>421</v>
      </c>
    </row>
    <row r="29" spans="1:23" ht="23.25" customHeight="1" x14ac:dyDescent="0.15">
      <c r="A29" s="23">
        <v>21</v>
      </c>
      <c r="B29" s="30" t="s">
        <v>188</v>
      </c>
      <c r="C29" s="38">
        <v>1640</v>
      </c>
      <c r="D29" s="38">
        <v>81</v>
      </c>
      <c r="E29" s="38">
        <v>64</v>
      </c>
      <c r="F29" s="47">
        <v>286</v>
      </c>
      <c r="G29" s="38">
        <v>0</v>
      </c>
      <c r="H29" s="51">
        <f t="shared" si="1"/>
        <v>2071</v>
      </c>
      <c r="I29" s="38">
        <v>1471</v>
      </c>
      <c r="J29" s="38">
        <v>69</v>
      </c>
      <c r="K29" s="38">
        <v>43</v>
      </c>
      <c r="L29" s="38">
        <v>155</v>
      </c>
      <c r="M29" s="38">
        <f t="shared" si="2"/>
        <v>1738</v>
      </c>
      <c r="N29" s="38">
        <v>169</v>
      </c>
      <c r="O29" s="38">
        <v>12</v>
      </c>
      <c r="P29" s="55">
        <v>21</v>
      </c>
      <c r="Q29" s="58"/>
      <c r="R29" s="23">
        <v>21</v>
      </c>
      <c r="S29" s="30" t="s">
        <v>188</v>
      </c>
      <c r="T29" s="38">
        <v>21</v>
      </c>
      <c r="U29" s="38">
        <v>131</v>
      </c>
      <c r="V29" s="38">
        <v>0</v>
      </c>
      <c r="W29" s="64">
        <f t="shared" si="0"/>
        <v>333</v>
      </c>
    </row>
    <row r="30" spans="1:23" ht="23.25" customHeight="1" x14ac:dyDescent="0.15">
      <c r="A30" s="23">
        <v>22</v>
      </c>
      <c r="B30" s="30" t="s">
        <v>189</v>
      </c>
      <c r="C30" s="38">
        <v>1221</v>
      </c>
      <c r="D30" s="38">
        <v>17</v>
      </c>
      <c r="E30" s="38">
        <v>437</v>
      </c>
      <c r="F30" s="47">
        <v>167</v>
      </c>
      <c r="G30" s="38">
        <v>7</v>
      </c>
      <c r="H30" s="38">
        <f t="shared" si="1"/>
        <v>1849</v>
      </c>
      <c r="I30" s="38">
        <v>1181</v>
      </c>
      <c r="J30" s="38">
        <v>17</v>
      </c>
      <c r="K30" s="38">
        <v>425</v>
      </c>
      <c r="L30" s="38">
        <v>150</v>
      </c>
      <c r="M30" s="38">
        <f t="shared" si="2"/>
        <v>1773</v>
      </c>
      <c r="N30" s="38">
        <v>40</v>
      </c>
      <c r="O30" s="38">
        <v>0</v>
      </c>
      <c r="P30" s="55">
        <v>22</v>
      </c>
      <c r="Q30" s="58"/>
      <c r="R30" s="23">
        <v>22</v>
      </c>
      <c r="S30" s="30" t="s">
        <v>189</v>
      </c>
      <c r="T30" s="38">
        <v>12</v>
      </c>
      <c r="U30" s="38">
        <v>17</v>
      </c>
      <c r="V30" s="38">
        <v>7</v>
      </c>
      <c r="W30" s="64">
        <f t="shared" si="0"/>
        <v>76</v>
      </c>
    </row>
    <row r="31" spans="1:23" ht="23.25" customHeight="1" x14ac:dyDescent="0.15">
      <c r="A31" s="23">
        <v>23</v>
      </c>
      <c r="B31" s="30" t="s">
        <v>191</v>
      </c>
      <c r="C31" s="38">
        <v>7250</v>
      </c>
      <c r="D31" s="38">
        <v>350</v>
      </c>
      <c r="E31" s="38">
        <v>316</v>
      </c>
      <c r="F31" s="47">
        <v>989</v>
      </c>
      <c r="G31" s="38">
        <v>23</v>
      </c>
      <c r="H31" s="38">
        <f t="shared" si="1"/>
        <v>8928</v>
      </c>
      <c r="I31" s="38">
        <v>6366</v>
      </c>
      <c r="J31" s="38">
        <v>281</v>
      </c>
      <c r="K31" s="38">
        <v>208</v>
      </c>
      <c r="L31" s="38">
        <v>635</v>
      </c>
      <c r="M31" s="38">
        <f t="shared" si="2"/>
        <v>7490</v>
      </c>
      <c r="N31" s="38">
        <v>884</v>
      </c>
      <c r="O31" s="38">
        <v>69</v>
      </c>
      <c r="P31" s="55">
        <v>23</v>
      </c>
      <c r="Q31" s="58"/>
      <c r="R31" s="23">
        <v>23</v>
      </c>
      <c r="S31" s="30" t="s">
        <v>191</v>
      </c>
      <c r="T31" s="38">
        <v>108</v>
      </c>
      <c r="U31" s="38">
        <v>354</v>
      </c>
      <c r="V31" s="38">
        <v>23</v>
      </c>
      <c r="W31" s="64">
        <f t="shared" si="0"/>
        <v>1438</v>
      </c>
    </row>
    <row r="32" spans="1:23" ht="23.25" customHeight="1" x14ac:dyDescent="0.15">
      <c r="A32" s="23">
        <v>24</v>
      </c>
      <c r="B32" s="30" t="s">
        <v>192</v>
      </c>
      <c r="C32" s="38">
        <v>5355</v>
      </c>
      <c r="D32" s="38">
        <v>275</v>
      </c>
      <c r="E32" s="38">
        <v>196</v>
      </c>
      <c r="F32" s="47">
        <v>663</v>
      </c>
      <c r="G32" s="38">
        <v>4</v>
      </c>
      <c r="H32" s="38">
        <f t="shared" si="1"/>
        <v>6493</v>
      </c>
      <c r="I32" s="38">
        <v>4660</v>
      </c>
      <c r="J32" s="38">
        <v>194</v>
      </c>
      <c r="K32" s="38">
        <v>138</v>
      </c>
      <c r="L32" s="38">
        <v>387</v>
      </c>
      <c r="M32" s="38">
        <f t="shared" si="2"/>
        <v>5379</v>
      </c>
      <c r="N32" s="38">
        <v>695</v>
      </c>
      <c r="O32" s="38">
        <v>81</v>
      </c>
      <c r="P32" s="55">
        <v>24</v>
      </c>
      <c r="Q32" s="58"/>
      <c r="R32" s="23">
        <v>24</v>
      </c>
      <c r="S32" s="30" t="s">
        <v>192</v>
      </c>
      <c r="T32" s="38">
        <v>58</v>
      </c>
      <c r="U32" s="38">
        <v>276</v>
      </c>
      <c r="V32" s="38">
        <v>4</v>
      </c>
      <c r="W32" s="64">
        <f t="shared" si="0"/>
        <v>1114</v>
      </c>
    </row>
    <row r="33" spans="1:23" ht="23.25" customHeight="1" x14ac:dyDescent="0.15">
      <c r="A33" s="23">
        <v>25</v>
      </c>
      <c r="B33" s="30" t="s">
        <v>12</v>
      </c>
      <c r="C33" s="38">
        <v>1021</v>
      </c>
      <c r="D33" s="38">
        <v>49</v>
      </c>
      <c r="E33" s="38">
        <v>6</v>
      </c>
      <c r="F33" s="47">
        <v>105</v>
      </c>
      <c r="G33" s="38">
        <v>0</v>
      </c>
      <c r="H33" s="38">
        <f>SUM(C33:G33)</f>
        <v>1181</v>
      </c>
      <c r="I33" s="38">
        <v>879</v>
      </c>
      <c r="J33" s="38">
        <v>34</v>
      </c>
      <c r="K33" s="38">
        <v>6</v>
      </c>
      <c r="L33" s="38">
        <v>56</v>
      </c>
      <c r="M33" s="38">
        <f>SUM(I33:L33)</f>
        <v>975</v>
      </c>
      <c r="N33" s="38">
        <v>142</v>
      </c>
      <c r="O33" s="38">
        <v>15</v>
      </c>
      <c r="P33" s="55">
        <v>25</v>
      </c>
      <c r="Q33" s="58"/>
      <c r="R33" s="23">
        <v>25</v>
      </c>
      <c r="S33" s="30" t="s">
        <v>12</v>
      </c>
      <c r="T33" s="38">
        <v>0</v>
      </c>
      <c r="U33" s="38">
        <v>49</v>
      </c>
      <c r="V33" s="38">
        <v>0</v>
      </c>
      <c r="W33" s="64">
        <f t="shared" si="0"/>
        <v>206</v>
      </c>
    </row>
    <row r="34" spans="1:23" ht="23.25" customHeight="1" x14ac:dyDescent="0.15">
      <c r="A34" s="25" t="s">
        <v>217</v>
      </c>
      <c r="B34" s="34"/>
      <c r="C34" s="40">
        <f t="shared" ref="C34:O34" si="3">SUM(C9:C33)</f>
        <v>367972</v>
      </c>
      <c r="D34" s="40">
        <f t="shared" si="3"/>
        <v>18557</v>
      </c>
      <c r="E34" s="40">
        <f t="shared" si="3"/>
        <v>6881</v>
      </c>
      <c r="F34" s="40">
        <f t="shared" si="3"/>
        <v>73747</v>
      </c>
      <c r="G34" s="40">
        <f t="shared" si="3"/>
        <v>80</v>
      </c>
      <c r="H34" s="40">
        <f>SUM(H9:H33)</f>
        <v>467237</v>
      </c>
      <c r="I34" s="40">
        <f t="shared" si="3"/>
        <v>340095</v>
      </c>
      <c r="J34" s="40">
        <f t="shared" si="3"/>
        <v>14910</v>
      </c>
      <c r="K34" s="40">
        <f t="shared" si="3"/>
        <v>4948</v>
      </c>
      <c r="L34" s="40">
        <f t="shared" si="3"/>
        <v>52376</v>
      </c>
      <c r="M34" s="40">
        <f t="shared" si="3"/>
        <v>412329</v>
      </c>
      <c r="N34" s="40">
        <f t="shared" si="3"/>
        <v>27877</v>
      </c>
      <c r="O34" s="40">
        <f t="shared" si="3"/>
        <v>3647</v>
      </c>
      <c r="P34" s="57"/>
      <c r="Q34" s="58"/>
      <c r="R34" s="25" t="s">
        <v>217</v>
      </c>
      <c r="S34" s="34"/>
      <c r="T34" s="40">
        <f>SUM(T9:T33)</f>
        <v>1933</v>
      </c>
      <c r="U34" s="40">
        <f>SUM(U9:U33)</f>
        <v>21371</v>
      </c>
      <c r="V34" s="40">
        <f>SUM(V9:V33)</f>
        <v>80</v>
      </c>
      <c r="W34" s="66">
        <f>SUM(W9:W33)</f>
        <v>54908</v>
      </c>
    </row>
    <row r="36" spans="1:23" ht="20.100000000000001" customHeight="1" x14ac:dyDescent="0.15">
      <c r="E36" s="44"/>
      <c r="W36" s="44"/>
    </row>
    <row r="37" spans="1:23" ht="20.100000000000001" customHeight="1" x14ac:dyDescent="0.15">
      <c r="H37" s="52"/>
      <c r="I37" s="52"/>
      <c r="J37" s="52"/>
    </row>
    <row r="38" spans="1:23" ht="20.100000000000001" customHeight="1" x14ac:dyDescent="0.15">
      <c r="H38" s="52"/>
      <c r="I38" s="52"/>
      <c r="J38" s="52"/>
    </row>
    <row r="39" spans="1:23" ht="20.100000000000001" customHeight="1" x14ac:dyDescent="0.15">
      <c r="H39" s="52"/>
      <c r="I39" s="52"/>
      <c r="J39" s="52"/>
    </row>
    <row r="40" spans="1:23" ht="20.100000000000001" customHeight="1" x14ac:dyDescent="0.15">
      <c r="H40" s="52"/>
      <c r="I40" s="52"/>
      <c r="J40" s="52"/>
    </row>
    <row r="41" spans="1:23" ht="20.100000000000001" customHeight="1" x14ac:dyDescent="0.15">
      <c r="H41" s="52"/>
      <c r="I41" s="52"/>
      <c r="J41" s="52"/>
    </row>
    <row r="42" spans="1:23" ht="20.100000000000001" customHeight="1" x14ac:dyDescent="0.15">
      <c r="H42" s="52"/>
      <c r="I42" s="52"/>
      <c r="J42" s="52"/>
    </row>
    <row r="43" spans="1:23" ht="20.100000000000001" customHeight="1" x14ac:dyDescent="0.15">
      <c r="H43" s="52"/>
      <c r="I43" s="52"/>
      <c r="J43" s="52"/>
    </row>
    <row r="44" spans="1:23" ht="20.100000000000001" customHeight="1" x14ac:dyDescent="0.15">
      <c r="H44" s="52"/>
      <c r="I44" s="52"/>
      <c r="J44" s="52"/>
    </row>
    <row r="45" spans="1:23" ht="20.100000000000001" customHeight="1" x14ac:dyDescent="0.15">
      <c r="H45" s="52"/>
      <c r="I45" s="52"/>
      <c r="J45" s="52"/>
    </row>
    <row r="46" spans="1:23" ht="20.100000000000001" customHeight="1" x14ac:dyDescent="0.15">
      <c r="H46" s="52"/>
      <c r="I46" s="52"/>
      <c r="J46" s="52"/>
    </row>
    <row r="47" spans="1:23" ht="20.100000000000001" customHeight="1" x14ac:dyDescent="0.15">
      <c r="H47" s="52"/>
      <c r="I47" s="52"/>
      <c r="J47" s="52"/>
    </row>
    <row r="48" spans="1:23" ht="20.100000000000001" customHeight="1" x14ac:dyDescent="0.15">
      <c r="H48" s="52"/>
      <c r="I48" s="52"/>
      <c r="J48" s="52"/>
    </row>
    <row r="49" spans="8:10" ht="20.100000000000001" customHeight="1" x14ac:dyDescent="0.15">
      <c r="H49" s="52"/>
      <c r="I49" s="52"/>
      <c r="J49" s="52"/>
    </row>
    <row r="50" spans="8:10" ht="20.100000000000001" customHeight="1" x14ac:dyDescent="0.15">
      <c r="H50" s="52"/>
      <c r="I50" s="52"/>
      <c r="J50" s="52"/>
    </row>
    <row r="51" spans="8:10" ht="20.100000000000001" customHeight="1" x14ac:dyDescent="0.15">
      <c r="H51" s="52"/>
      <c r="I51" s="52"/>
      <c r="J51" s="52"/>
    </row>
    <row r="52" spans="8:10" ht="20.100000000000001" customHeight="1" x14ac:dyDescent="0.15">
      <c r="H52" s="52"/>
      <c r="I52" s="52"/>
      <c r="J52" s="52"/>
    </row>
    <row r="53" spans="8:10" ht="20.100000000000001" customHeight="1" x14ac:dyDescent="0.15">
      <c r="H53" s="52"/>
      <c r="I53" s="52"/>
      <c r="J53" s="52"/>
    </row>
    <row r="54" spans="8:10" ht="20.100000000000001" customHeight="1" x14ac:dyDescent="0.15">
      <c r="H54" s="52"/>
      <c r="I54" s="52"/>
      <c r="J54" s="52"/>
    </row>
    <row r="55" spans="8:10" ht="20.100000000000001" customHeight="1" x14ac:dyDescent="0.15">
      <c r="H55" s="52"/>
      <c r="I55" s="52"/>
      <c r="J55" s="52"/>
    </row>
    <row r="56" spans="8:10" ht="20.100000000000001" customHeight="1" x14ac:dyDescent="0.15">
      <c r="H56" s="52"/>
      <c r="I56" s="52"/>
      <c r="J56" s="52"/>
    </row>
    <row r="57" spans="8:10" ht="20.100000000000001" customHeight="1" x14ac:dyDescent="0.15">
      <c r="H57" s="52"/>
      <c r="I57" s="52"/>
      <c r="J57" s="52"/>
    </row>
    <row r="58" spans="8:10" ht="20.100000000000001" customHeight="1" x14ac:dyDescent="0.15">
      <c r="H58" s="52"/>
      <c r="I58" s="52"/>
      <c r="J58" s="52"/>
    </row>
    <row r="59" spans="8:10" ht="20.100000000000001" customHeight="1" x14ac:dyDescent="0.15">
      <c r="H59" s="52"/>
      <c r="I59" s="52"/>
      <c r="J59" s="52"/>
    </row>
    <row r="60" spans="8:10" ht="20.100000000000001" customHeight="1" x14ac:dyDescent="0.15">
      <c r="H60" s="52"/>
      <c r="I60" s="52"/>
      <c r="J60" s="52"/>
    </row>
    <row r="61" spans="8:10" ht="20.100000000000001" customHeight="1" x14ac:dyDescent="0.15">
      <c r="H61" s="52"/>
      <c r="I61" s="52"/>
      <c r="J61" s="52"/>
    </row>
    <row r="62" spans="8:10" ht="20.100000000000001" customHeight="1" x14ac:dyDescent="0.15">
      <c r="H62" s="52"/>
      <c r="I62" s="52"/>
      <c r="J62" s="52"/>
    </row>
    <row r="63" spans="8:10" ht="20.100000000000001" customHeight="1" x14ac:dyDescent="0.15">
      <c r="H63" s="52"/>
      <c r="I63" s="52"/>
      <c r="J63" s="52"/>
    </row>
    <row r="64" spans="8:10" ht="20.100000000000001" customHeight="1" x14ac:dyDescent="0.15">
      <c r="H64" s="52"/>
      <c r="I64" s="52"/>
      <c r="J64" s="52"/>
    </row>
    <row r="65" spans="8:10" ht="20.100000000000001" customHeight="1" x14ac:dyDescent="0.15">
      <c r="H65" s="52"/>
      <c r="I65" s="52"/>
      <c r="J65" s="52"/>
    </row>
    <row r="66" spans="8:10" ht="20.100000000000001" customHeight="1" x14ac:dyDescent="0.15">
      <c r="H66" s="52"/>
      <c r="I66" s="52"/>
      <c r="J66" s="52"/>
    </row>
    <row r="67" spans="8:10" ht="20.100000000000001" customHeight="1" x14ac:dyDescent="0.15">
      <c r="H67" s="52"/>
      <c r="I67" s="52"/>
      <c r="J67" s="52"/>
    </row>
    <row r="68" spans="8:10" ht="20.100000000000001" customHeight="1" x14ac:dyDescent="0.15">
      <c r="H68" s="52"/>
      <c r="I68" s="52"/>
      <c r="J68" s="52"/>
    </row>
    <row r="69" spans="8:10" ht="20.100000000000001" customHeight="1" x14ac:dyDescent="0.15">
      <c r="H69" s="52"/>
      <c r="I69" s="52"/>
      <c r="J69" s="52"/>
    </row>
    <row r="70" spans="8:10" ht="20.100000000000001" customHeight="1" x14ac:dyDescent="0.15">
      <c r="H70" s="52"/>
      <c r="I70" s="52"/>
      <c r="J70" s="52"/>
    </row>
    <row r="71" spans="8:10" ht="20.100000000000001" customHeight="1" x14ac:dyDescent="0.15">
      <c r="H71" s="52"/>
      <c r="I71" s="52"/>
      <c r="J71" s="52"/>
    </row>
    <row r="72" spans="8:10" ht="20.100000000000001" customHeight="1" x14ac:dyDescent="0.15">
      <c r="H72" s="52"/>
      <c r="I72" s="52"/>
      <c r="J72" s="52"/>
    </row>
    <row r="73" spans="8:10" ht="20.100000000000001" customHeight="1" x14ac:dyDescent="0.15">
      <c r="H73" s="52"/>
      <c r="I73" s="52"/>
      <c r="J73" s="52"/>
    </row>
    <row r="74" spans="8:10" ht="20.100000000000001" customHeight="1" x14ac:dyDescent="0.15">
      <c r="H74" s="52"/>
      <c r="I74" s="52"/>
      <c r="J74" s="52"/>
    </row>
    <row r="75" spans="8:10" ht="20.100000000000001" customHeight="1" x14ac:dyDescent="0.15">
      <c r="H75" s="52"/>
      <c r="I75" s="52"/>
      <c r="J75" s="52"/>
    </row>
    <row r="76" spans="8:10" ht="20.100000000000001" customHeight="1" x14ac:dyDescent="0.15">
      <c r="H76" s="52"/>
      <c r="I76" s="52"/>
      <c r="J76" s="52"/>
    </row>
    <row r="77" spans="8:10" ht="20.100000000000001" customHeight="1" x14ac:dyDescent="0.15">
      <c r="H77" s="52"/>
      <c r="I77" s="52"/>
      <c r="J77" s="52"/>
    </row>
  </sheetData>
  <mergeCells count="3">
    <mergeCell ref="C6:H6"/>
    <mergeCell ref="I6:M6"/>
    <mergeCell ref="P6:P8"/>
  </mergeCells>
  <phoneticPr fontId="2"/>
  <pageMargins left="0.78740157480314965" right="0.78740157480314965" top="0.78740157480314965" bottom="0.78740157480314965" header="0.51181102362204722" footer="0.51181102362204722"/>
  <pageSetup paperSize="9" orientation="portrait" useFirstPageNumber="1" r:id="rId1"/>
  <headerFooter scaleWithDoc="0" alignWithMargins="0">
    <oddFooter>&amp;C- &amp;P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66FF99"/>
  </sheetPr>
  <dimension ref="A1:AG36"/>
  <sheetViews>
    <sheetView view="pageBreakPreview" zoomScaleSheetLayoutView="100" workbookViewId="0">
      <selection sqref="A1:XFD1048576"/>
    </sheetView>
  </sheetViews>
  <sheetFormatPr defaultColWidth="10.625" defaultRowHeight="20.100000000000001" customHeight="1" x14ac:dyDescent="0.15"/>
  <cols>
    <col min="1" max="1" width="7.375" style="17" customWidth="1"/>
    <col min="2" max="2" width="10.625" style="17"/>
    <col min="3" max="16" width="10.125" style="17" customWidth="1"/>
    <col min="17" max="17" width="5.625" style="18" customWidth="1"/>
    <col min="18" max="18" width="1.625" style="17" hidden="1" customWidth="1"/>
    <col min="19" max="19" width="5.625" style="17" customWidth="1"/>
    <col min="20" max="30" width="10.125" style="17" customWidth="1"/>
    <col min="31" max="32" width="10.625" style="17"/>
    <col min="33" max="33" width="5.625" style="18" customWidth="1"/>
    <col min="34" max="16384" width="10.625" style="17"/>
  </cols>
  <sheetData>
    <row r="1" spans="1:33" ht="20.100000000000001" customHeight="1" x14ac:dyDescent="0.15">
      <c r="A1" s="17" t="str">
        <f>目次!A6</f>
        <v>令和３年度　市町村税の課税状況等の調</v>
      </c>
    </row>
    <row r="2" spans="1:33" ht="20.100000000000001" customHeight="1" x14ac:dyDescent="0.15">
      <c r="A2" s="17" t="s">
        <v>123</v>
      </c>
    </row>
    <row r="4" spans="1:33" ht="20.100000000000001" customHeight="1" x14ac:dyDescent="0.15">
      <c r="A4" s="17" t="s">
        <v>444</v>
      </c>
      <c r="B4" s="17" t="str">
        <f>目次!C31</f>
        <v>課税の実績額等（後期高齢者支援金等課税分）（令和２年度分）</v>
      </c>
      <c r="S4" s="17" t="str">
        <f>A4</f>
        <v>第１９表</v>
      </c>
    </row>
    <row r="5" spans="1:33" ht="20.100000000000001" customHeight="1" x14ac:dyDescent="0.15">
      <c r="H5" s="104"/>
      <c r="I5" s="104"/>
      <c r="S5" s="17" t="s">
        <v>114</v>
      </c>
    </row>
    <row r="6" spans="1:33" ht="27.75" customHeight="1" x14ac:dyDescent="0.15">
      <c r="A6" s="19"/>
      <c r="B6" s="26" t="s">
        <v>9</v>
      </c>
      <c r="C6" s="568" t="s">
        <v>399</v>
      </c>
      <c r="D6" s="569"/>
      <c r="E6" s="569"/>
      <c r="F6" s="569"/>
      <c r="G6" s="570"/>
      <c r="H6" s="572" t="s">
        <v>243</v>
      </c>
      <c r="I6" s="573"/>
      <c r="J6" s="425" t="s">
        <v>401</v>
      </c>
      <c r="K6" s="426"/>
      <c r="L6" s="426"/>
      <c r="M6" s="426"/>
      <c r="N6" s="426"/>
      <c r="O6" s="426"/>
      <c r="P6" s="500"/>
      <c r="Q6" s="428" t="s">
        <v>347</v>
      </c>
      <c r="R6" s="308"/>
      <c r="S6" s="19"/>
      <c r="T6" s="26" t="s">
        <v>9</v>
      </c>
      <c r="U6" s="54" t="s">
        <v>248</v>
      </c>
      <c r="V6" s="54"/>
      <c r="W6" s="54"/>
      <c r="X6" s="54"/>
      <c r="Y6" s="54"/>
      <c r="Z6" s="54"/>
      <c r="AA6" s="54"/>
      <c r="AB6" s="54"/>
      <c r="AC6" s="54"/>
      <c r="AD6" s="54"/>
      <c r="AE6" s="54"/>
      <c r="AF6" s="60"/>
      <c r="AG6" s="428" t="s">
        <v>347</v>
      </c>
    </row>
    <row r="7" spans="1:33" ht="20.100000000000001" customHeight="1" x14ac:dyDescent="0.15">
      <c r="A7" s="116"/>
      <c r="B7" s="118"/>
      <c r="C7" s="514" t="s">
        <v>198</v>
      </c>
      <c r="D7" s="514" t="s">
        <v>201</v>
      </c>
      <c r="E7" s="514" t="s">
        <v>202</v>
      </c>
      <c r="F7" s="514" t="s">
        <v>10</v>
      </c>
      <c r="G7" s="514" t="s">
        <v>205</v>
      </c>
      <c r="H7" s="512" t="s">
        <v>244</v>
      </c>
      <c r="I7" s="512" t="s">
        <v>246</v>
      </c>
      <c r="J7" s="574" t="s">
        <v>203</v>
      </c>
      <c r="K7" s="575"/>
      <c r="L7" s="576"/>
      <c r="M7" s="574" t="s">
        <v>402</v>
      </c>
      <c r="N7" s="575"/>
      <c r="O7" s="575"/>
      <c r="P7" s="577"/>
      <c r="Q7" s="429"/>
      <c r="R7" s="308"/>
      <c r="S7" s="116"/>
      <c r="T7" s="118"/>
      <c r="U7" s="294" t="s">
        <v>232</v>
      </c>
      <c r="V7" s="294"/>
      <c r="W7" s="294"/>
      <c r="X7" s="295"/>
      <c r="Y7" s="291" t="s">
        <v>250</v>
      </c>
      <c r="Z7" s="294"/>
      <c r="AA7" s="294"/>
      <c r="AB7" s="295"/>
      <c r="AC7" s="291" t="s">
        <v>144</v>
      </c>
      <c r="AD7" s="294"/>
      <c r="AE7" s="294"/>
      <c r="AF7" s="304"/>
      <c r="AG7" s="429"/>
    </row>
    <row r="8" spans="1:33" ht="20.100000000000001" customHeight="1" x14ac:dyDescent="0.15">
      <c r="A8" s="116"/>
      <c r="B8" s="118"/>
      <c r="C8" s="504"/>
      <c r="D8" s="504"/>
      <c r="E8" s="504"/>
      <c r="F8" s="504"/>
      <c r="G8" s="504"/>
      <c r="H8" s="448"/>
      <c r="I8" s="448"/>
      <c r="J8" s="514" t="s">
        <v>128</v>
      </c>
      <c r="K8" s="514" t="s">
        <v>133</v>
      </c>
      <c r="L8" s="514" t="s">
        <v>135</v>
      </c>
      <c r="M8" s="291" t="s">
        <v>128</v>
      </c>
      <c r="N8" s="295"/>
      <c r="O8" s="291" t="s">
        <v>133</v>
      </c>
      <c r="P8" s="304"/>
      <c r="Q8" s="429"/>
      <c r="R8" s="309"/>
      <c r="S8" s="117"/>
      <c r="T8" s="30"/>
      <c r="U8" s="291" t="s">
        <v>135</v>
      </c>
      <c r="V8" s="295"/>
      <c r="W8" s="291" t="s">
        <v>15</v>
      </c>
      <c r="X8" s="295"/>
      <c r="Y8" s="514" t="s">
        <v>128</v>
      </c>
      <c r="Z8" s="514" t="s">
        <v>133</v>
      </c>
      <c r="AA8" s="514" t="s">
        <v>135</v>
      </c>
      <c r="AB8" s="514" t="s">
        <v>15</v>
      </c>
      <c r="AC8" s="514" t="s">
        <v>128</v>
      </c>
      <c r="AD8" s="514" t="s">
        <v>133</v>
      </c>
      <c r="AE8" s="514" t="s">
        <v>135</v>
      </c>
      <c r="AF8" s="571" t="s">
        <v>15</v>
      </c>
      <c r="AG8" s="429"/>
    </row>
    <row r="9" spans="1:33" ht="20.100000000000001" customHeight="1" x14ac:dyDescent="0.15">
      <c r="A9" s="116"/>
      <c r="B9" s="118"/>
      <c r="C9" s="504"/>
      <c r="D9" s="504"/>
      <c r="E9" s="504"/>
      <c r="F9" s="504"/>
      <c r="G9" s="504"/>
      <c r="H9" s="448"/>
      <c r="I9" s="448"/>
      <c r="J9" s="494"/>
      <c r="K9" s="494"/>
      <c r="L9" s="494"/>
      <c r="M9" s="42" t="s">
        <v>136</v>
      </c>
      <c r="N9" s="42" t="s">
        <v>124</v>
      </c>
      <c r="O9" s="42" t="s">
        <v>136</v>
      </c>
      <c r="P9" s="305" t="s">
        <v>124</v>
      </c>
      <c r="Q9" s="429"/>
      <c r="R9" s="67"/>
      <c r="S9" s="116"/>
      <c r="T9" s="118"/>
      <c r="U9" s="42" t="s">
        <v>136</v>
      </c>
      <c r="V9" s="42" t="s">
        <v>124</v>
      </c>
      <c r="W9" s="42" t="s">
        <v>136</v>
      </c>
      <c r="X9" s="42" t="s">
        <v>124</v>
      </c>
      <c r="Y9" s="494"/>
      <c r="Z9" s="494"/>
      <c r="AA9" s="494"/>
      <c r="AB9" s="494"/>
      <c r="AC9" s="494"/>
      <c r="AD9" s="494"/>
      <c r="AE9" s="494"/>
      <c r="AF9" s="490"/>
      <c r="AG9" s="429"/>
    </row>
    <row r="10" spans="1:33" ht="20.100000000000001" customHeight="1" x14ac:dyDescent="0.15">
      <c r="A10" s="117" t="s">
        <v>26</v>
      </c>
      <c r="B10" s="27"/>
      <c r="C10" s="43" t="s">
        <v>56</v>
      </c>
      <c r="D10" s="43" t="s">
        <v>56</v>
      </c>
      <c r="E10" s="43" t="s">
        <v>56</v>
      </c>
      <c r="F10" s="43" t="s">
        <v>56</v>
      </c>
      <c r="G10" s="43" t="s">
        <v>56</v>
      </c>
      <c r="H10" s="43" t="s">
        <v>29</v>
      </c>
      <c r="I10" s="43" t="s">
        <v>56</v>
      </c>
      <c r="J10" s="302" t="s">
        <v>137</v>
      </c>
      <c r="K10" s="302" t="s">
        <v>137</v>
      </c>
      <c r="L10" s="302" t="s">
        <v>137</v>
      </c>
      <c r="M10" s="43" t="s">
        <v>29</v>
      </c>
      <c r="N10" s="302" t="s">
        <v>25</v>
      </c>
      <c r="O10" s="43" t="s">
        <v>29</v>
      </c>
      <c r="P10" s="306" t="s">
        <v>25</v>
      </c>
      <c r="Q10" s="430"/>
      <c r="R10" s="310"/>
      <c r="S10" s="117" t="s">
        <v>26</v>
      </c>
      <c r="T10" s="27"/>
      <c r="U10" s="43" t="s">
        <v>29</v>
      </c>
      <c r="V10" s="302" t="s">
        <v>25</v>
      </c>
      <c r="W10" s="43" t="s">
        <v>29</v>
      </c>
      <c r="X10" s="302" t="s">
        <v>25</v>
      </c>
      <c r="Y10" s="43" t="s">
        <v>56</v>
      </c>
      <c r="Z10" s="43" t="s">
        <v>56</v>
      </c>
      <c r="AA10" s="43" t="s">
        <v>56</v>
      </c>
      <c r="AB10" s="43" t="s">
        <v>56</v>
      </c>
      <c r="AC10" s="43" t="s">
        <v>56</v>
      </c>
      <c r="AD10" s="43" t="s">
        <v>56</v>
      </c>
      <c r="AE10" s="43" t="s">
        <v>56</v>
      </c>
      <c r="AF10" s="62" t="s">
        <v>56</v>
      </c>
      <c r="AG10" s="430"/>
    </row>
    <row r="11" spans="1:33" ht="20.100000000000001" customHeight="1" x14ac:dyDescent="0.15">
      <c r="A11" s="286">
        <v>1</v>
      </c>
      <c r="B11" s="290" t="s">
        <v>161</v>
      </c>
      <c r="C11" s="122">
        <v>619444</v>
      </c>
      <c r="D11" s="129">
        <v>0</v>
      </c>
      <c r="E11" s="129">
        <v>250933</v>
      </c>
      <c r="F11" s="129">
        <v>176271</v>
      </c>
      <c r="G11" s="129">
        <v>1046648</v>
      </c>
      <c r="H11" s="129">
        <v>436</v>
      </c>
      <c r="I11" s="129">
        <v>81437</v>
      </c>
      <c r="J11" s="129">
        <v>7</v>
      </c>
      <c r="K11" s="129">
        <v>5</v>
      </c>
      <c r="L11" s="129">
        <v>2</v>
      </c>
      <c r="M11" s="156">
        <v>13617</v>
      </c>
      <c r="N11" s="156">
        <v>17237</v>
      </c>
      <c r="O11" s="156">
        <v>7027</v>
      </c>
      <c r="P11" s="156">
        <v>11886</v>
      </c>
      <c r="Q11" s="134">
        <v>1</v>
      </c>
      <c r="R11" s="309"/>
      <c r="S11" s="286">
        <v>1</v>
      </c>
      <c r="T11" s="290" t="s">
        <v>161</v>
      </c>
      <c r="U11" s="156">
        <v>4938</v>
      </c>
      <c r="V11" s="156">
        <v>8467</v>
      </c>
      <c r="W11" s="156">
        <v>25582</v>
      </c>
      <c r="X11" s="156">
        <v>37590</v>
      </c>
      <c r="Y11" s="156">
        <v>79980</v>
      </c>
      <c r="Z11" s="156">
        <v>39343</v>
      </c>
      <c r="AA11" s="156">
        <v>11261</v>
      </c>
      <c r="AB11" s="156">
        <v>130584</v>
      </c>
      <c r="AC11" s="156">
        <v>68703</v>
      </c>
      <c r="AD11" s="156">
        <v>24025</v>
      </c>
      <c r="AE11" s="156">
        <v>6765</v>
      </c>
      <c r="AF11" s="193">
        <v>99493</v>
      </c>
      <c r="AG11" s="134">
        <v>1</v>
      </c>
    </row>
    <row r="12" spans="1:33" ht="20.100000000000001" customHeight="1" x14ac:dyDescent="0.15">
      <c r="A12" s="117">
        <v>2</v>
      </c>
      <c r="B12" s="30" t="s">
        <v>165</v>
      </c>
      <c r="C12" s="123">
        <v>135754</v>
      </c>
      <c r="D12" s="124">
        <v>0</v>
      </c>
      <c r="E12" s="124">
        <v>47839</v>
      </c>
      <c r="F12" s="124">
        <v>35620</v>
      </c>
      <c r="G12" s="124">
        <v>219213</v>
      </c>
      <c r="H12" s="124">
        <v>101</v>
      </c>
      <c r="I12" s="124">
        <v>13180</v>
      </c>
      <c r="J12" s="124">
        <v>7</v>
      </c>
      <c r="K12" s="124">
        <v>5</v>
      </c>
      <c r="L12" s="124">
        <v>2</v>
      </c>
      <c r="M12" s="126">
        <v>2832</v>
      </c>
      <c r="N12" s="126">
        <v>3563</v>
      </c>
      <c r="O12" s="126">
        <v>1398</v>
      </c>
      <c r="P12" s="126">
        <v>2289</v>
      </c>
      <c r="Q12" s="55">
        <v>2</v>
      </c>
      <c r="R12" s="309"/>
      <c r="S12" s="117">
        <v>2</v>
      </c>
      <c r="T12" s="30" t="s">
        <v>165</v>
      </c>
      <c r="U12" s="126">
        <v>868</v>
      </c>
      <c r="V12" s="126">
        <v>1450</v>
      </c>
      <c r="W12" s="126">
        <v>5098</v>
      </c>
      <c r="X12" s="126">
        <v>7302</v>
      </c>
      <c r="Y12" s="126">
        <v>16461</v>
      </c>
      <c r="Z12" s="126">
        <v>7554</v>
      </c>
      <c r="AA12" s="126">
        <v>1914</v>
      </c>
      <c r="AB12" s="126">
        <v>25929</v>
      </c>
      <c r="AC12" s="126">
        <v>15090</v>
      </c>
      <c r="AD12" s="126">
        <v>5102</v>
      </c>
      <c r="AE12" s="126">
        <v>1295</v>
      </c>
      <c r="AF12" s="141">
        <v>21487</v>
      </c>
      <c r="AG12" s="55">
        <v>2</v>
      </c>
    </row>
    <row r="13" spans="1:33" ht="20.100000000000001" customHeight="1" x14ac:dyDescent="0.15">
      <c r="A13" s="271">
        <v>3</v>
      </c>
      <c r="B13" s="30" t="s">
        <v>166</v>
      </c>
      <c r="C13" s="124">
        <v>224241</v>
      </c>
      <c r="D13" s="124">
        <v>0</v>
      </c>
      <c r="E13" s="124">
        <v>85949</v>
      </c>
      <c r="F13" s="124">
        <v>41618</v>
      </c>
      <c r="G13" s="124">
        <v>351808</v>
      </c>
      <c r="H13" s="124">
        <v>146</v>
      </c>
      <c r="I13" s="124">
        <v>17343</v>
      </c>
      <c r="J13" s="124">
        <v>7</v>
      </c>
      <c r="K13" s="124">
        <v>5</v>
      </c>
      <c r="L13" s="124">
        <v>2</v>
      </c>
      <c r="M13" s="126">
        <v>3730</v>
      </c>
      <c r="N13" s="126">
        <v>4932</v>
      </c>
      <c r="O13" s="126">
        <v>2436</v>
      </c>
      <c r="P13" s="126">
        <v>4204</v>
      </c>
      <c r="Q13" s="55">
        <v>3</v>
      </c>
      <c r="R13" s="67"/>
      <c r="S13" s="271">
        <v>3</v>
      </c>
      <c r="T13" s="30" t="s">
        <v>166</v>
      </c>
      <c r="U13" s="126">
        <v>1641</v>
      </c>
      <c r="V13" s="126">
        <v>2949</v>
      </c>
      <c r="W13" s="126">
        <v>7807</v>
      </c>
      <c r="X13" s="126">
        <v>12085</v>
      </c>
      <c r="Y13" s="126">
        <v>22441</v>
      </c>
      <c r="Z13" s="126">
        <v>13663</v>
      </c>
      <c r="AA13" s="126">
        <v>3834</v>
      </c>
      <c r="AB13" s="126">
        <v>39938</v>
      </c>
      <c r="AC13" s="126">
        <v>13556</v>
      </c>
      <c r="AD13" s="126">
        <v>6137</v>
      </c>
      <c r="AE13" s="126">
        <v>1662</v>
      </c>
      <c r="AF13" s="141">
        <v>21355</v>
      </c>
      <c r="AG13" s="55">
        <v>3</v>
      </c>
    </row>
    <row r="14" spans="1:33" ht="20.100000000000001" customHeight="1" x14ac:dyDescent="0.15">
      <c r="A14" s="117">
        <v>4</v>
      </c>
      <c r="B14" s="30" t="s">
        <v>167</v>
      </c>
      <c r="C14" s="124">
        <v>147517</v>
      </c>
      <c r="D14" s="124">
        <v>0</v>
      </c>
      <c r="E14" s="124">
        <v>55980</v>
      </c>
      <c r="F14" s="124">
        <v>29405</v>
      </c>
      <c r="G14" s="124">
        <v>232902</v>
      </c>
      <c r="H14" s="124">
        <v>80</v>
      </c>
      <c r="I14" s="124">
        <v>10040</v>
      </c>
      <c r="J14" s="124">
        <v>7</v>
      </c>
      <c r="K14" s="124">
        <v>5</v>
      </c>
      <c r="L14" s="124">
        <v>2</v>
      </c>
      <c r="M14" s="126">
        <v>3479</v>
      </c>
      <c r="N14" s="126">
        <v>4348</v>
      </c>
      <c r="O14" s="126">
        <v>1823</v>
      </c>
      <c r="P14" s="126">
        <v>2948</v>
      </c>
      <c r="Q14" s="55">
        <v>4</v>
      </c>
      <c r="R14" s="309"/>
      <c r="S14" s="117">
        <v>4</v>
      </c>
      <c r="T14" s="30" t="s">
        <v>167</v>
      </c>
      <c r="U14" s="126">
        <v>1171</v>
      </c>
      <c r="V14" s="126">
        <v>2007</v>
      </c>
      <c r="W14" s="126">
        <v>6473</v>
      </c>
      <c r="X14" s="126">
        <v>9303</v>
      </c>
      <c r="Y14" s="126">
        <v>18262</v>
      </c>
      <c r="Z14" s="126">
        <v>8844</v>
      </c>
      <c r="AA14" s="126">
        <v>2408</v>
      </c>
      <c r="AB14" s="126">
        <v>29514</v>
      </c>
      <c r="AC14" s="126">
        <v>11637</v>
      </c>
      <c r="AD14" s="126">
        <v>4087</v>
      </c>
      <c r="AE14" s="126">
        <v>1088</v>
      </c>
      <c r="AF14" s="141">
        <v>16812</v>
      </c>
      <c r="AG14" s="55">
        <v>4</v>
      </c>
    </row>
    <row r="15" spans="1:33" ht="20.100000000000001" customHeight="1" x14ac:dyDescent="0.15">
      <c r="A15" s="287">
        <v>5</v>
      </c>
      <c r="B15" s="30" t="s">
        <v>170</v>
      </c>
      <c r="C15" s="149">
        <v>93761</v>
      </c>
      <c r="D15" s="149">
        <v>0</v>
      </c>
      <c r="E15" s="149">
        <v>39229</v>
      </c>
      <c r="F15" s="149">
        <v>18025</v>
      </c>
      <c r="G15" s="149">
        <v>151015</v>
      </c>
      <c r="H15" s="149">
        <v>76</v>
      </c>
      <c r="I15" s="149">
        <v>11903</v>
      </c>
      <c r="J15" s="149">
        <v>7</v>
      </c>
      <c r="K15" s="149">
        <v>5</v>
      </c>
      <c r="L15" s="149">
        <v>2</v>
      </c>
      <c r="M15" s="125">
        <v>1708</v>
      </c>
      <c r="N15" s="125">
        <v>2133</v>
      </c>
      <c r="O15" s="125">
        <v>820</v>
      </c>
      <c r="P15" s="125">
        <v>1385</v>
      </c>
      <c r="Q15" s="56">
        <v>5</v>
      </c>
      <c r="R15" s="311"/>
      <c r="S15" s="287">
        <v>5</v>
      </c>
      <c r="T15" s="30" t="s">
        <v>170</v>
      </c>
      <c r="U15" s="125">
        <v>565</v>
      </c>
      <c r="V15" s="125">
        <v>988</v>
      </c>
      <c r="W15" s="125">
        <v>3093</v>
      </c>
      <c r="X15" s="125">
        <v>4506</v>
      </c>
      <c r="Y15" s="125">
        <v>13438</v>
      </c>
      <c r="Z15" s="125">
        <v>6233</v>
      </c>
      <c r="AA15" s="125">
        <v>1778</v>
      </c>
      <c r="AB15" s="125">
        <v>21449</v>
      </c>
      <c r="AC15" s="125">
        <v>7917</v>
      </c>
      <c r="AD15" s="125">
        <v>2614</v>
      </c>
      <c r="AE15" s="125">
        <v>734</v>
      </c>
      <c r="AF15" s="142">
        <v>11265</v>
      </c>
      <c r="AG15" s="56">
        <v>5</v>
      </c>
    </row>
    <row r="16" spans="1:33" ht="20.100000000000001" customHeight="1" x14ac:dyDescent="0.15">
      <c r="A16" s="117">
        <v>6</v>
      </c>
      <c r="B16" s="187" t="s">
        <v>172</v>
      </c>
      <c r="C16" s="123">
        <v>111484</v>
      </c>
      <c r="D16" s="124">
        <v>0</v>
      </c>
      <c r="E16" s="124">
        <v>46025</v>
      </c>
      <c r="F16" s="124">
        <v>20742</v>
      </c>
      <c r="G16" s="124">
        <v>178251</v>
      </c>
      <c r="H16" s="124">
        <v>60</v>
      </c>
      <c r="I16" s="124">
        <v>6220</v>
      </c>
      <c r="J16" s="124">
        <v>7</v>
      </c>
      <c r="K16" s="124">
        <v>5</v>
      </c>
      <c r="L16" s="124">
        <v>2</v>
      </c>
      <c r="M16" s="124">
        <v>2271</v>
      </c>
      <c r="N16" s="124">
        <v>2943</v>
      </c>
      <c r="O16" s="124">
        <v>1219</v>
      </c>
      <c r="P16" s="124">
        <v>2153</v>
      </c>
      <c r="Q16" s="55">
        <v>6</v>
      </c>
      <c r="R16" s="309"/>
      <c r="S16" s="117">
        <v>6</v>
      </c>
      <c r="T16" s="31" t="s">
        <v>172</v>
      </c>
      <c r="U16" s="124">
        <v>887</v>
      </c>
      <c r="V16" s="124">
        <v>1595</v>
      </c>
      <c r="W16" s="124">
        <v>4377</v>
      </c>
      <c r="X16" s="124">
        <v>6691</v>
      </c>
      <c r="Y16" s="124">
        <v>14009</v>
      </c>
      <c r="Z16" s="124">
        <v>7320</v>
      </c>
      <c r="AA16" s="124">
        <v>2169</v>
      </c>
      <c r="AB16" s="124">
        <v>23498</v>
      </c>
      <c r="AC16" s="124">
        <v>7851</v>
      </c>
      <c r="AD16" s="124">
        <v>2933</v>
      </c>
      <c r="AE16" s="124">
        <v>859</v>
      </c>
      <c r="AF16" s="140">
        <v>11643</v>
      </c>
      <c r="AG16" s="55">
        <v>6</v>
      </c>
    </row>
    <row r="17" spans="1:33" s="67" customFormat="1" ht="20.100000000000001" customHeight="1" x14ac:dyDescent="0.15">
      <c r="A17" s="271">
        <v>7</v>
      </c>
      <c r="B17" s="30" t="s">
        <v>173</v>
      </c>
      <c r="C17" s="123">
        <v>87940</v>
      </c>
      <c r="D17" s="124">
        <v>0</v>
      </c>
      <c r="E17" s="124">
        <v>28438</v>
      </c>
      <c r="F17" s="124">
        <v>28161</v>
      </c>
      <c r="G17" s="124">
        <v>144539</v>
      </c>
      <c r="H17" s="124">
        <v>74</v>
      </c>
      <c r="I17" s="124">
        <v>10067</v>
      </c>
      <c r="J17" s="124">
        <v>7</v>
      </c>
      <c r="K17" s="124">
        <v>5</v>
      </c>
      <c r="L17" s="124">
        <v>2</v>
      </c>
      <c r="M17" s="124">
        <v>1462</v>
      </c>
      <c r="N17" s="124">
        <v>1839</v>
      </c>
      <c r="O17" s="124">
        <v>771</v>
      </c>
      <c r="P17" s="124">
        <v>1249</v>
      </c>
      <c r="Q17" s="55">
        <v>7</v>
      </c>
      <c r="S17" s="271">
        <v>7</v>
      </c>
      <c r="T17" s="30" t="s">
        <v>173</v>
      </c>
      <c r="U17" s="124">
        <v>493</v>
      </c>
      <c r="V17" s="124">
        <v>845</v>
      </c>
      <c r="W17" s="124">
        <v>2726</v>
      </c>
      <c r="X17" s="124">
        <v>3933</v>
      </c>
      <c r="Y17" s="124">
        <v>8754</v>
      </c>
      <c r="Z17" s="124">
        <v>4246</v>
      </c>
      <c r="AA17" s="124">
        <v>1149</v>
      </c>
      <c r="AB17" s="124">
        <v>14149</v>
      </c>
      <c r="AC17" s="124">
        <v>10773</v>
      </c>
      <c r="AD17" s="124">
        <v>3874</v>
      </c>
      <c r="AE17" s="124">
        <v>1018</v>
      </c>
      <c r="AF17" s="140">
        <v>15665</v>
      </c>
      <c r="AG17" s="55">
        <v>7</v>
      </c>
    </row>
    <row r="18" spans="1:33" ht="20.100000000000001" customHeight="1" x14ac:dyDescent="0.15">
      <c r="A18" s="117">
        <v>8</v>
      </c>
      <c r="B18" s="30" t="s">
        <v>177</v>
      </c>
      <c r="C18" s="292">
        <v>212666</v>
      </c>
      <c r="D18" s="292">
        <v>0</v>
      </c>
      <c r="E18" s="292">
        <v>131740</v>
      </c>
      <c r="F18" s="292">
        <v>0</v>
      </c>
      <c r="G18" s="292">
        <v>344406</v>
      </c>
      <c r="H18" s="292">
        <v>153</v>
      </c>
      <c r="I18" s="292">
        <v>20078</v>
      </c>
      <c r="J18" s="292">
        <v>7</v>
      </c>
      <c r="K18" s="292">
        <v>5</v>
      </c>
      <c r="L18" s="292">
        <v>2</v>
      </c>
      <c r="M18" s="87">
        <v>3336</v>
      </c>
      <c r="N18" s="87">
        <v>4381</v>
      </c>
      <c r="O18" s="87">
        <v>1966</v>
      </c>
      <c r="P18" s="87">
        <v>3377</v>
      </c>
      <c r="Q18" s="55">
        <v>8</v>
      </c>
      <c r="R18" s="309"/>
      <c r="S18" s="117">
        <v>8</v>
      </c>
      <c r="T18" s="30" t="s">
        <v>177</v>
      </c>
      <c r="U18" s="87">
        <v>1312</v>
      </c>
      <c r="V18" s="87">
        <v>2322</v>
      </c>
      <c r="W18" s="87">
        <v>6614</v>
      </c>
      <c r="X18" s="87">
        <v>10080</v>
      </c>
      <c r="Y18" s="126">
        <v>36187</v>
      </c>
      <c r="Z18" s="126">
        <v>19924</v>
      </c>
      <c r="AA18" s="126">
        <v>5480</v>
      </c>
      <c r="AB18" s="126">
        <v>61591</v>
      </c>
      <c r="AC18" s="126">
        <v>0</v>
      </c>
      <c r="AD18" s="126">
        <v>0</v>
      </c>
      <c r="AE18" s="126">
        <v>0</v>
      </c>
      <c r="AF18" s="141">
        <v>0</v>
      </c>
      <c r="AG18" s="55">
        <v>8</v>
      </c>
    </row>
    <row r="19" spans="1:33" ht="20.100000000000001" customHeight="1" x14ac:dyDescent="0.15">
      <c r="A19" s="271">
        <v>9</v>
      </c>
      <c r="B19" s="30" t="s">
        <v>179</v>
      </c>
      <c r="C19" s="292">
        <v>71708</v>
      </c>
      <c r="D19" s="292">
        <v>0</v>
      </c>
      <c r="E19" s="292">
        <v>29511</v>
      </c>
      <c r="F19" s="292">
        <v>14986</v>
      </c>
      <c r="G19" s="292">
        <v>116205</v>
      </c>
      <c r="H19" s="292">
        <v>35</v>
      </c>
      <c r="I19" s="292">
        <v>2763</v>
      </c>
      <c r="J19" s="292">
        <v>7</v>
      </c>
      <c r="K19" s="292">
        <v>5</v>
      </c>
      <c r="L19" s="292">
        <v>2</v>
      </c>
      <c r="M19" s="87">
        <v>1559</v>
      </c>
      <c r="N19" s="87">
        <v>2066</v>
      </c>
      <c r="O19" s="87">
        <v>858</v>
      </c>
      <c r="P19" s="87">
        <v>1505</v>
      </c>
      <c r="Q19" s="55">
        <v>9</v>
      </c>
      <c r="R19" s="67"/>
      <c r="S19" s="271">
        <v>9</v>
      </c>
      <c r="T19" s="30" t="s">
        <v>179</v>
      </c>
      <c r="U19" s="87">
        <v>551</v>
      </c>
      <c r="V19" s="87">
        <v>997</v>
      </c>
      <c r="W19" s="87">
        <v>2968</v>
      </c>
      <c r="X19" s="87">
        <v>4568</v>
      </c>
      <c r="Y19" s="126">
        <v>9834</v>
      </c>
      <c r="Z19" s="126">
        <v>5117</v>
      </c>
      <c r="AA19" s="126">
        <v>1356</v>
      </c>
      <c r="AB19" s="126">
        <v>16307</v>
      </c>
      <c r="AC19" s="126">
        <v>6019</v>
      </c>
      <c r="AD19" s="126">
        <v>2286</v>
      </c>
      <c r="AE19" s="126">
        <v>586</v>
      </c>
      <c r="AF19" s="141">
        <v>8891</v>
      </c>
      <c r="AG19" s="55">
        <v>9</v>
      </c>
    </row>
    <row r="20" spans="1:33" ht="20.100000000000001" customHeight="1" x14ac:dyDescent="0.15">
      <c r="A20" s="117">
        <v>10</v>
      </c>
      <c r="B20" s="30" t="s">
        <v>180</v>
      </c>
      <c r="C20" s="292">
        <v>201614</v>
      </c>
      <c r="D20" s="292">
        <v>0</v>
      </c>
      <c r="E20" s="292">
        <v>66281</v>
      </c>
      <c r="F20" s="292">
        <v>54965</v>
      </c>
      <c r="G20" s="292">
        <v>322860</v>
      </c>
      <c r="H20" s="292">
        <v>114</v>
      </c>
      <c r="I20" s="292">
        <v>12916</v>
      </c>
      <c r="J20" s="292">
        <v>7</v>
      </c>
      <c r="K20" s="292">
        <v>5</v>
      </c>
      <c r="L20" s="292">
        <v>2</v>
      </c>
      <c r="M20" s="87">
        <v>3306</v>
      </c>
      <c r="N20" s="87">
        <v>4366</v>
      </c>
      <c r="O20" s="87">
        <v>1917</v>
      </c>
      <c r="P20" s="87">
        <v>3401</v>
      </c>
      <c r="Q20" s="55">
        <v>10</v>
      </c>
      <c r="R20" s="67"/>
      <c r="S20" s="117">
        <v>10</v>
      </c>
      <c r="T20" s="30" t="s">
        <v>180</v>
      </c>
      <c r="U20" s="87">
        <v>1342</v>
      </c>
      <c r="V20" s="87">
        <v>2470</v>
      </c>
      <c r="W20" s="87">
        <v>6565</v>
      </c>
      <c r="X20" s="87">
        <v>10237</v>
      </c>
      <c r="Y20" s="126">
        <v>17420</v>
      </c>
      <c r="Z20" s="126">
        <v>9693</v>
      </c>
      <c r="AA20" s="126">
        <v>2816</v>
      </c>
      <c r="AB20" s="126">
        <v>29929</v>
      </c>
      <c r="AC20" s="126">
        <v>17775</v>
      </c>
      <c r="AD20" s="126">
        <v>7140</v>
      </c>
      <c r="AE20" s="126">
        <v>2040</v>
      </c>
      <c r="AF20" s="141">
        <v>26955</v>
      </c>
      <c r="AG20" s="55">
        <v>10</v>
      </c>
    </row>
    <row r="21" spans="1:33" ht="20.100000000000001" customHeight="1" x14ac:dyDescent="0.15">
      <c r="A21" s="289">
        <v>11</v>
      </c>
      <c r="B21" s="31" t="s">
        <v>181</v>
      </c>
      <c r="C21" s="293">
        <v>56480</v>
      </c>
      <c r="D21" s="130">
        <v>0</v>
      </c>
      <c r="E21" s="130">
        <v>17458</v>
      </c>
      <c r="F21" s="130">
        <v>10906</v>
      </c>
      <c r="G21" s="130">
        <v>84844</v>
      </c>
      <c r="H21" s="130">
        <v>24</v>
      </c>
      <c r="I21" s="130">
        <v>1973</v>
      </c>
      <c r="J21" s="130">
        <v>7</v>
      </c>
      <c r="K21" s="130">
        <v>5</v>
      </c>
      <c r="L21" s="130">
        <v>2</v>
      </c>
      <c r="M21" s="178">
        <v>1690</v>
      </c>
      <c r="N21" s="178">
        <v>2047</v>
      </c>
      <c r="O21" s="178">
        <v>842</v>
      </c>
      <c r="P21" s="178">
        <v>1316</v>
      </c>
      <c r="Q21" s="188">
        <v>11</v>
      </c>
      <c r="R21" s="312"/>
      <c r="S21" s="289">
        <v>11</v>
      </c>
      <c r="T21" s="31" t="s">
        <v>181</v>
      </c>
      <c r="U21" s="178">
        <v>564</v>
      </c>
      <c r="V21" s="178">
        <v>943</v>
      </c>
      <c r="W21" s="178">
        <v>3096</v>
      </c>
      <c r="X21" s="178">
        <v>4306</v>
      </c>
      <c r="Y21" s="178">
        <v>5732</v>
      </c>
      <c r="Z21" s="178">
        <v>2632</v>
      </c>
      <c r="AA21" s="178">
        <v>754</v>
      </c>
      <c r="AB21" s="178">
        <v>9118</v>
      </c>
      <c r="AC21" s="178">
        <v>4483</v>
      </c>
      <c r="AD21" s="178">
        <v>1525</v>
      </c>
      <c r="AE21" s="178">
        <v>415</v>
      </c>
      <c r="AF21" s="143">
        <v>6423</v>
      </c>
      <c r="AG21" s="188">
        <v>11</v>
      </c>
    </row>
    <row r="22" spans="1:33" ht="20.100000000000001" customHeight="1" x14ac:dyDescent="0.15">
      <c r="A22" s="117">
        <v>12</v>
      </c>
      <c r="B22" s="30" t="s">
        <v>315</v>
      </c>
      <c r="C22" s="123">
        <v>81592</v>
      </c>
      <c r="D22" s="124">
        <v>0</v>
      </c>
      <c r="E22" s="124">
        <v>52742</v>
      </c>
      <c r="F22" s="124">
        <v>0</v>
      </c>
      <c r="G22" s="124">
        <v>134334</v>
      </c>
      <c r="H22" s="124">
        <v>48</v>
      </c>
      <c r="I22" s="124">
        <v>6180</v>
      </c>
      <c r="J22" s="124">
        <v>7</v>
      </c>
      <c r="K22" s="124">
        <v>5</v>
      </c>
      <c r="L22" s="124">
        <v>2</v>
      </c>
      <c r="M22" s="126">
        <v>1054</v>
      </c>
      <c r="N22" s="126">
        <v>1360</v>
      </c>
      <c r="O22" s="126">
        <v>555</v>
      </c>
      <c r="P22" s="126">
        <v>959</v>
      </c>
      <c r="Q22" s="55">
        <v>12</v>
      </c>
      <c r="R22" s="67"/>
      <c r="S22" s="117">
        <v>12</v>
      </c>
      <c r="T22" s="30" t="s">
        <v>315</v>
      </c>
      <c r="U22" s="126">
        <v>380</v>
      </c>
      <c r="V22" s="126">
        <v>697</v>
      </c>
      <c r="W22" s="126">
        <v>1989</v>
      </c>
      <c r="X22" s="126">
        <v>3016</v>
      </c>
      <c r="Y22" s="126">
        <v>12471</v>
      </c>
      <c r="Z22" s="126">
        <v>6281</v>
      </c>
      <c r="AA22" s="126">
        <v>1826</v>
      </c>
      <c r="AB22" s="126">
        <v>20578</v>
      </c>
      <c r="AC22" s="126">
        <v>0</v>
      </c>
      <c r="AD22" s="126">
        <v>0</v>
      </c>
      <c r="AE22" s="126">
        <v>0</v>
      </c>
      <c r="AF22" s="141">
        <v>0</v>
      </c>
      <c r="AG22" s="55">
        <v>12</v>
      </c>
    </row>
    <row r="23" spans="1:33" ht="20.100000000000001" customHeight="1" x14ac:dyDescent="0.15">
      <c r="A23" s="117">
        <v>13</v>
      </c>
      <c r="B23" s="30" t="s">
        <v>317</v>
      </c>
      <c r="C23" s="123">
        <v>65820</v>
      </c>
      <c r="D23" s="124">
        <v>0</v>
      </c>
      <c r="E23" s="124">
        <v>26127</v>
      </c>
      <c r="F23" s="124">
        <v>15611</v>
      </c>
      <c r="G23" s="124">
        <v>107558</v>
      </c>
      <c r="H23" s="124">
        <v>32</v>
      </c>
      <c r="I23" s="124">
        <v>4459</v>
      </c>
      <c r="J23" s="124">
        <v>7</v>
      </c>
      <c r="K23" s="124">
        <v>5</v>
      </c>
      <c r="L23" s="124">
        <v>2</v>
      </c>
      <c r="M23" s="126">
        <v>1373</v>
      </c>
      <c r="N23" s="126">
        <v>1825</v>
      </c>
      <c r="O23" s="126">
        <v>649</v>
      </c>
      <c r="P23" s="126">
        <v>1140</v>
      </c>
      <c r="Q23" s="55">
        <v>13</v>
      </c>
      <c r="R23" s="67"/>
      <c r="S23" s="117">
        <v>13</v>
      </c>
      <c r="T23" s="30" t="s">
        <v>317</v>
      </c>
      <c r="U23" s="126">
        <v>479</v>
      </c>
      <c r="V23" s="126">
        <v>860</v>
      </c>
      <c r="W23" s="126">
        <v>2501</v>
      </c>
      <c r="X23" s="126">
        <v>3825</v>
      </c>
      <c r="Y23" s="126">
        <v>8943</v>
      </c>
      <c r="Z23" s="126">
        <v>3990</v>
      </c>
      <c r="AA23" s="126">
        <v>1204</v>
      </c>
      <c r="AB23" s="126">
        <v>14137</v>
      </c>
      <c r="AC23" s="126">
        <v>6380</v>
      </c>
      <c r="AD23" s="126">
        <v>2090</v>
      </c>
      <c r="AE23" s="126">
        <v>625</v>
      </c>
      <c r="AF23" s="141">
        <v>9095</v>
      </c>
      <c r="AG23" s="55">
        <v>13</v>
      </c>
    </row>
    <row r="24" spans="1:33" ht="20.100000000000001" customHeight="1" x14ac:dyDescent="0.15">
      <c r="A24" s="117">
        <v>14</v>
      </c>
      <c r="B24" s="30" t="s">
        <v>182</v>
      </c>
      <c r="C24" s="292">
        <v>12247</v>
      </c>
      <c r="D24" s="292">
        <v>0</v>
      </c>
      <c r="E24" s="292">
        <v>4711</v>
      </c>
      <c r="F24" s="292">
        <v>3435</v>
      </c>
      <c r="G24" s="292">
        <v>20393</v>
      </c>
      <c r="H24" s="292">
        <v>13</v>
      </c>
      <c r="I24" s="292">
        <v>1353</v>
      </c>
      <c r="J24" s="292">
        <v>7</v>
      </c>
      <c r="K24" s="292">
        <v>5</v>
      </c>
      <c r="L24" s="292">
        <v>2</v>
      </c>
      <c r="M24" s="87">
        <v>266</v>
      </c>
      <c r="N24" s="87">
        <v>328</v>
      </c>
      <c r="O24" s="87">
        <v>168</v>
      </c>
      <c r="P24" s="87">
        <v>261</v>
      </c>
      <c r="Q24" s="55">
        <v>14</v>
      </c>
      <c r="R24" s="67"/>
      <c r="S24" s="117">
        <v>14</v>
      </c>
      <c r="T24" s="30" t="s">
        <v>182</v>
      </c>
      <c r="U24" s="87">
        <v>87</v>
      </c>
      <c r="V24" s="87">
        <v>144</v>
      </c>
      <c r="W24" s="87">
        <v>521</v>
      </c>
      <c r="X24" s="87">
        <v>733</v>
      </c>
      <c r="Y24" s="126">
        <v>1607</v>
      </c>
      <c r="Z24" s="126">
        <v>913</v>
      </c>
      <c r="AA24" s="126">
        <v>202</v>
      </c>
      <c r="AB24" s="126">
        <v>2722</v>
      </c>
      <c r="AC24" s="126">
        <v>1443</v>
      </c>
      <c r="AD24" s="126">
        <v>599</v>
      </c>
      <c r="AE24" s="126">
        <v>126</v>
      </c>
      <c r="AF24" s="141">
        <v>2168</v>
      </c>
      <c r="AG24" s="55">
        <v>14</v>
      </c>
    </row>
    <row r="25" spans="1:33" ht="20.100000000000001" customHeight="1" x14ac:dyDescent="0.15">
      <c r="A25" s="288">
        <v>15</v>
      </c>
      <c r="B25" s="33" t="s">
        <v>184</v>
      </c>
      <c r="C25" s="292">
        <v>6828</v>
      </c>
      <c r="D25" s="292">
        <v>0</v>
      </c>
      <c r="E25" s="292">
        <v>2763</v>
      </c>
      <c r="F25" s="292">
        <v>1184</v>
      </c>
      <c r="G25" s="292">
        <v>10775</v>
      </c>
      <c r="H25" s="292">
        <v>0</v>
      </c>
      <c r="I25" s="292">
        <v>0</v>
      </c>
      <c r="J25" s="292">
        <v>7</v>
      </c>
      <c r="K25" s="292">
        <v>5</v>
      </c>
      <c r="L25" s="292">
        <v>2</v>
      </c>
      <c r="M25" s="87">
        <v>144</v>
      </c>
      <c r="N25" s="87">
        <v>169</v>
      </c>
      <c r="O25" s="87">
        <v>75</v>
      </c>
      <c r="P25" s="87">
        <v>119</v>
      </c>
      <c r="Q25" s="55">
        <v>15</v>
      </c>
      <c r="R25" s="67"/>
      <c r="S25" s="117">
        <v>15</v>
      </c>
      <c r="T25" s="30" t="s">
        <v>184</v>
      </c>
      <c r="U25" s="87">
        <v>35</v>
      </c>
      <c r="V25" s="87">
        <v>59</v>
      </c>
      <c r="W25" s="87">
        <v>254</v>
      </c>
      <c r="X25" s="87">
        <v>347</v>
      </c>
      <c r="Y25" s="126">
        <v>876</v>
      </c>
      <c r="Z25" s="126">
        <v>440</v>
      </c>
      <c r="AA25" s="126">
        <v>87</v>
      </c>
      <c r="AB25" s="126">
        <v>1403</v>
      </c>
      <c r="AC25" s="126">
        <v>505</v>
      </c>
      <c r="AD25" s="126">
        <v>174</v>
      </c>
      <c r="AE25" s="126">
        <v>31</v>
      </c>
      <c r="AF25" s="141">
        <v>710</v>
      </c>
      <c r="AG25" s="55">
        <v>15</v>
      </c>
    </row>
    <row r="26" spans="1:33" ht="20.100000000000001" customHeight="1" x14ac:dyDescent="0.15">
      <c r="A26" s="117">
        <v>16</v>
      </c>
      <c r="B26" s="30" t="s">
        <v>185</v>
      </c>
      <c r="C26" s="293">
        <v>11308</v>
      </c>
      <c r="D26" s="130">
        <v>997</v>
      </c>
      <c r="E26" s="130">
        <v>4933</v>
      </c>
      <c r="F26" s="130">
        <v>2283</v>
      </c>
      <c r="G26" s="130">
        <v>19521</v>
      </c>
      <c r="H26" s="130">
        <v>4</v>
      </c>
      <c r="I26" s="130">
        <v>543</v>
      </c>
      <c r="J26" s="130">
        <v>7</v>
      </c>
      <c r="K26" s="130">
        <v>5</v>
      </c>
      <c r="L26" s="130">
        <v>2</v>
      </c>
      <c r="M26" s="178">
        <v>194</v>
      </c>
      <c r="N26" s="178">
        <v>235</v>
      </c>
      <c r="O26" s="178">
        <v>86</v>
      </c>
      <c r="P26" s="178">
        <v>134</v>
      </c>
      <c r="Q26" s="188">
        <v>16</v>
      </c>
      <c r="R26" s="312"/>
      <c r="S26" s="289">
        <v>16</v>
      </c>
      <c r="T26" s="31" t="s">
        <v>185</v>
      </c>
      <c r="U26" s="178">
        <v>53</v>
      </c>
      <c r="V26" s="178">
        <v>95</v>
      </c>
      <c r="W26" s="178">
        <v>333</v>
      </c>
      <c r="X26" s="178">
        <v>464</v>
      </c>
      <c r="Y26" s="178">
        <v>1530</v>
      </c>
      <c r="Z26" s="178">
        <v>623</v>
      </c>
      <c r="AA26" s="178">
        <v>176</v>
      </c>
      <c r="AB26" s="178">
        <v>2329</v>
      </c>
      <c r="AC26" s="178">
        <v>908</v>
      </c>
      <c r="AD26" s="178">
        <v>270</v>
      </c>
      <c r="AE26" s="178">
        <v>68</v>
      </c>
      <c r="AF26" s="143">
        <v>1246</v>
      </c>
      <c r="AG26" s="188">
        <v>16</v>
      </c>
    </row>
    <row r="27" spans="1:33" ht="20.100000000000001" customHeight="1" x14ac:dyDescent="0.15">
      <c r="A27" s="117">
        <v>17</v>
      </c>
      <c r="B27" s="30" t="s">
        <v>318</v>
      </c>
      <c r="C27" s="123">
        <v>37235</v>
      </c>
      <c r="D27" s="124">
        <v>7455</v>
      </c>
      <c r="E27" s="124">
        <v>17219</v>
      </c>
      <c r="F27" s="124">
        <v>7473</v>
      </c>
      <c r="G27" s="124">
        <v>69382</v>
      </c>
      <c r="H27" s="124">
        <v>15</v>
      </c>
      <c r="I27" s="124">
        <v>112</v>
      </c>
      <c r="J27" s="124">
        <v>7</v>
      </c>
      <c r="K27" s="124">
        <v>5</v>
      </c>
      <c r="L27" s="124">
        <v>2</v>
      </c>
      <c r="M27" s="126">
        <v>772</v>
      </c>
      <c r="N27" s="126">
        <v>983</v>
      </c>
      <c r="O27" s="126">
        <v>384</v>
      </c>
      <c r="P27" s="126">
        <v>639</v>
      </c>
      <c r="Q27" s="55">
        <v>17</v>
      </c>
      <c r="R27" s="67"/>
      <c r="S27" s="117">
        <v>17</v>
      </c>
      <c r="T27" s="30" t="s">
        <v>318</v>
      </c>
      <c r="U27" s="126">
        <v>265</v>
      </c>
      <c r="V27" s="126">
        <v>462</v>
      </c>
      <c r="W27" s="126">
        <v>1421</v>
      </c>
      <c r="X27" s="126">
        <v>2084</v>
      </c>
      <c r="Y27" s="126">
        <v>4543</v>
      </c>
      <c r="Z27" s="126">
        <v>2108</v>
      </c>
      <c r="AA27" s="126">
        <v>609</v>
      </c>
      <c r="AB27" s="126">
        <v>7260</v>
      </c>
      <c r="AC27" s="126">
        <v>2545</v>
      </c>
      <c r="AD27" s="126">
        <v>866</v>
      </c>
      <c r="AE27" s="126">
        <v>246</v>
      </c>
      <c r="AF27" s="141">
        <v>3657</v>
      </c>
      <c r="AG27" s="55">
        <v>17</v>
      </c>
    </row>
    <row r="28" spans="1:33" ht="20.100000000000001" customHeight="1" x14ac:dyDescent="0.15">
      <c r="A28" s="117">
        <v>18</v>
      </c>
      <c r="B28" s="30" t="s">
        <v>319</v>
      </c>
      <c r="C28" s="123">
        <v>25035</v>
      </c>
      <c r="D28" s="124">
        <v>3074</v>
      </c>
      <c r="E28" s="124">
        <v>11486</v>
      </c>
      <c r="F28" s="124">
        <v>6155</v>
      </c>
      <c r="G28" s="124">
        <v>45750</v>
      </c>
      <c r="H28" s="124">
        <v>20</v>
      </c>
      <c r="I28" s="124">
        <v>2077</v>
      </c>
      <c r="J28" s="124">
        <v>7</v>
      </c>
      <c r="K28" s="124">
        <v>5</v>
      </c>
      <c r="L28" s="124">
        <v>2</v>
      </c>
      <c r="M28" s="126">
        <v>394</v>
      </c>
      <c r="N28" s="126">
        <v>518</v>
      </c>
      <c r="O28" s="126">
        <v>195</v>
      </c>
      <c r="P28" s="126">
        <v>344</v>
      </c>
      <c r="Q28" s="55">
        <v>18</v>
      </c>
      <c r="R28" s="67"/>
      <c r="S28" s="117">
        <v>18</v>
      </c>
      <c r="T28" s="30" t="s">
        <v>319</v>
      </c>
      <c r="U28" s="126">
        <v>115</v>
      </c>
      <c r="V28" s="126">
        <v>189</v>
      </c>
      <c r="W28" s="126">
        <v>704</v>
      </c>
      <c r="X28" s="126">
        <v>1051</v>
      </c>
      <c r="Y28" s="126">
        <v>3626</v>
      </c>
      <c r="Z28" s="126">
        <v>1720</v>
      </c>
      <c r="AA28" s="126">
        <v>378</v>
      </c>
      <c r="AB28" s="126">
        <v>5724</v>
      </c>
      <c r="AC28" s="126">
        <v>2353</v>
      </c>
      <c r="AD28" s="126">
        <v>808</v>
      </c>
      <c r="AE28" s="126">
        <v>193</v>
      </c>
      <c r="AF28" s="141">
        <v>3354</v>
      </c>
      <c r="AG28" s="55">
        <v>18</v>
      </c>
    </row>
    <row r="29" spans="1:33" ht="20.100000000000001" customHeight="1" x14ac:dyDescent="0.15">
      <c r="A29" s="117">
        <v>19</v>
      </c>
      <c r="B29" s="30" t="s">
        <v>139</v>
      </c>
      <c r="C29" s="292">
        <v>27109</v>
      </c>
      <c r="D29" s="292">
        <v>0</v>
      </c>
      <c r="E29" s="292">
        <v>7815</v>
      </c>
      <c r="F29" s="292">
        <v>7454</v>
      </c>
      <c r="G29" s="292">
        <v>42378</v>
      </c>
      <c r="H29" s="292">
        <v>16</v>
      </c>
      <c r="I29" s="292">
        <v>1611</v>
      </c>
      <c r="J29" s="292">
        <v>7</v>
      </c>
      <c r="K29" s="292">
        <v>5</v>
      </c>
      <c r="L29" s="292">
        <v>2</v>
      </c>
      <c r="M29" s="87">
        <v>450</v>
      </c>
      <c r="N29" s="87">
        <v>592</v>
      </c>
      <c r="O29" s="87">
        <v>282</v>
      </c>
      <c r="P29" s="87">
        <v>471</v>
      </c>
      <c r="Q29" s="55">
        <v>19</v>
      </c>
      <c r="R29" s="67"/>
      <c r="S29" s="117">
        <v>19</v>
      </c>
      <c r="T29" s="30" t="s">
        <v>139</v>
      </c>
      <c r="U29" s="87">
        <v>152</v>
      </c>
      <c r="V29" s="87">
        <v>263</v>
      </c>
      <c r="W29" s="87">
        <v>884</v>
      </c>
      <c r="X29" s="87">
        <v>1326</v>
      </c>
      <c r="Y29" s="126">
        <v>2486</v>
      </c>
      <c r="Z29" s="126">
        <v>1413</v>
      </c>
      <c r="AA29" s="126">
        <v>316</v>
      </c>
      <c r="AB29" s="126">
        <v>4215</v>
      </c>
      <c r="AC29" s="126">
        <v>2833</v>
      </c>
      <c r="AD29" s="126">
        <v>1207</v>
      </c>
      <c r="AE29" s="126">
        <v>267</v>
      </c>
      <c r="AF29" s="141">
        <v>4307</v>
      </c>
      <c r="AG29" s="55">
        <v>19</v>
      </c>
    </row>
    <row r="30" spans="1:33" ht="20.100000000000001" customHeight="1" x14ac:dyDescent="0.15">
      <c r="A30" s="288">
        <v>20</v>
      </c>
      <c r="B30" s="33" t="s">
        <v>187</v>
      </c>
      <c r="C30" s="292">
        <v>10529</v>
      </c>
      <c r="D30" s="292">
        <v>2539</v>
      </c>
      <c r="E30" s="292">
        <v>4392</v>
      </c>
      <c r="F30" s="292">
        <v>3295</v>
      </c>
      <c r="G30" s="292">
        <v>20755</v>
      </c>
      <c r="H30" s="292">
        <v>1</v>
      </c>
      <c r="I30" s="292">
        <v>110</v>
      </c>
      <c r="J30" s="292">
        <v>7</v>
      </c>
      <c r="K30" s="292">
        <v>5</v>
      </c>
      <c r="L30" s="292">
        <v>2</v>
      </c>
      <c r="M30" s="87">
        <v>282</v>
      </c>
      <c r="N30" s="87">
        <v>354</v>
      </c>
      <c r="O30" s="87">
        <v>175</v>
      </c>
      <c r="P30" s="87">
        <v>291</v>
      </c>
      <c r="Q30" s="55">
        <v>20</v>
      </c>
      <c r="R30" s="67"/>
      <c r="S30" s="117">
        <v>20</v>
      </c>
      <c r="T30" s="30" t="s">
        <v>187</v>
      </c>
      <c r="U30" s="87">
        <v>114</v>
      </c>
      <c r="V30" s="87">
        <v>186</v>
      </c>
      <c r="W30" s="87">
        <v>571</v>
      </c>
      <c r="X30" s="87">
        <v>831</v>
      </c>
      <c r="Y30" s="126">
        <v>1338</v>
      </c>
      <c r="Z30" s="126">
        <v>786</v>
      </c>
      <c r="AA30" s="126">
        <v>201</v>
      </c>
      <c r="AB30" s="126">
        <v>2325</v>
      </c>
      <c r="AC30" s="126">
        <v>1229</v>
      </c>
      <c r="AD30" s="126">
        <v>532</v>
      </c>
      <c r="AE30" s="126">
        <v>137</v>
      </c>
      <c r="AF30" s="141">
        <v>1898</v>
      </c>
      <c r="AG30" s="55">
        <v>20</v>
      </c>
    </row>
    <row r="31" spans="1:33" ht="20.100000000000001" customHeight="1" x14ac:dyDescent="0.15">
      <c r="A31" s="117">
        <v>21</v>
      </c>
      <c r="B31" s="30" t="s">
        <v>188</v>
      </c>
      <c r="C31" s="293">
        <v>10041</v>
      </c>
      <c r="D31" s="130">
        <v>0</v>
      </c>
      <c r="E31" s="130">
        <v>6061</v>
      </c>
      <c r="F31" s="130">
        <v>2531</v>
      </c>
      <c r="G31" s="130">
        <v>18633</v>
      </c>
      <c r="H31" s="130">
        <v>1</v>
      </c>
      <c r="I31" s="130">
        <v>216</v>
      </c>
      <c r="J31" s="130">
        <v>7</v>
      </c>
      <c r="K31" s="130">
        <v>5</v>
      </c>
      <c r="L31" s="130">
        <v>2</v>
      </c>
      <c r="M31" s="178">
        <v>186</v>
      </c>
      <c r="N31" s="178">
        <v>249</v>
      </c>
      <c r="O31" s="178">
        <v>129</v>
      </c>
      <c r="P31" s="178">
        <v>216</v>
      </c>
      <c r="Q31" s="188">
        <v>21</v>
      </c>
      <c r="R31" s="312"/>
      <c r="S31" s="289">
        <v>21</v>
      </c>
      <c r="T31" s="31" t="s">
        <v>188</v>
      </c>
      <c r="U31" s="178">
        <v>68</v>
      </c>
      <c r="V31" s="178">
        <v>123</v>
      </c>
      <c r="W31" s="178">
        <v>383</v>
      </c>
      <c r="X31" s="178">
        <v>588</v>
      </c>
      <c r="Y31" s="178">
        <v>1743</v>
      </c>
      <c r="Z31" s="178">
        <v>1080</v>
      </c>
      <c r="AA31" s="178">
        <v>246</v>
      </c>
      <c r="AB31" s="178">
        <v>3069</v>
      </c>
      <c r="AC31" s="178">
        <v>846</v>
      </c>
      <c r="AD31" s="178">
        <v>409</v>
      </c>
      <c r="AE31" s="178">
        <v>92</v>
      </c>
      <c r="AF31" s="143">
        <v>1347</v>
      </c>
      <c r="AG31" s="188">
        <v>21</v>
      </c>
    </row>
    <row r="32" spans="1:33" ht="20.100000000000001" customHeight="1" x14ac:dyDescent="0.15">
      <c r="A32" s="117">
        <v>22</v>
      </c>
      <c r="B32" s="30" t="s">
        <v>189</v>
      </c>
      <c r="C32" s="292">
        <v>48042</v>
      </c>
      <c r="D32" s="292">
        <v>0</v>
      </c>
      <c r="E32" s="292">
        <v>22520</v>
      </c>
      <c r="F32" s="292">
        <v>7172</v>
      </c>
      <c r="G32" s="292">
        <v>77734</v>
      </c>
      <c r="H32" s="292">
        <v>232</v>
      </c>
      <c r="I32" s="292">
        <v>21009</v>
      </c>
      <c r="J32" s="292">
        <v>7</v>
      </c>
      <c r="K32" s="292">
        <v>5</v>
      </c>
      <c r="L32" s="292">
        <v>2</v>
      </c>
      <c r="M32" s="87">
        <v>67</v>
      </c>
      <c r="N32" s="87">
        <v>95</v>
      </c>
      <c r="O32" s="87">
        <v>21</v>
      </c>
      <c r="P32" s="87">
        <v>47</v>
      </c>
      <c r="Q32" s="55">
        <v>22</v>
      </c>
      <c r="R32" s="67"/>
      <c r="S32" s="117">
        <v>22</v>
      </c>
      <c r="T32" s="30" t="s">
        <v>189</v>
      </c>
      <c r="U32" s="87">
        <v>13</v>
      </c>
      <c r="V32" s="87">
        <v>22</v>
      </c>
      <c r="W32" s="87">
        <v>101</v>
      </c>
      <c r="X32" s="87">
        <v>164</v>
      </c>
      <c r="Y32" s="126">
        <v>931</v>
      </c>
      <c r="Z32" s="126">
        <v>329</v>
      </c>
      <c r="AA32" s="126">
        <v>61</v>
      </c>
      <c r="AB32" s="126">
        <v>1321</v>
      </c>
      <c r="AC32" s="126">
        <v>630</v>
      </c>
      <c r="AD32" s="126">
        <v>143</v>
      </c>
      <c r="AE32" s="126">
        <v>30</v>
      </c>
      <c r="AF32" s="141">
        <v>803</v>
      </c>
      <c r="AG32" s="55">
        <v>22</v>
      </c>
    </row>
    <row r="33" spans="1:33" ht="20.100000000000001" customHeight="1" x14ac:dyDescent="0.15">
      <c r="A33" s="117">
        <v>23</v>
      </c>
      <c r="B33" s="30" t="s">
        <v>191</v>
      </c>
      <c r="C33" s="292">
        <v>58562</v>
      </c>
      <c r="D33" s="292">
        <v>0</v>
      </c>
      <c r="E33" s="292">
        <v>24671</v>
      </c>
      <c r="F33" s="292">
        <v>12151</v>
      </c>
      <c r="G33" s="292">
        <v>95384</v>
      </c>
      <c r="H33" s="292">
        <v>38</v>
      </c>
      <c r="I33" s="292">
        <v>4635</v>
      </c>
      <c r="J33" s="292">
        <v>7</v>
      </c>
      <c r="K33" s="292">
        <v>5</v>
      </c>
      <c r="L33" s="292">
        <v>2</v>
      </c>
      <c r="M33" s="87">
        <v>697</v>
      </c>
      <c r="N33" s="87">
        <v>947</v>
      </c>
      <c r="O33" s="87">
        <v>468</v>
      </c>
      <c r="P33" s="87">
        <v>804</v>
      </c>
      <c r="Q33" s="55">
        <v>23</v>
      </c>
      <c r="R33" s="67"/>
      <c r="S33" s="117">
        <v>23</v>
      </c>
      <c r="T33" s="30" t="s">
        <v>191</v>
      </c>
      <c r="U33" s="87">
        <v>386</v>
      </c>
      <c r="V33" s="87">
        <v>691</v>
      </c>
      <c r="W33" s="87">
        <v>1551</v>
      </c>
      <c r="X33" s="87">
        <v>2442</v>
      </c>
      <c r="Y33" s="126">
        <v>5303</v>
      </c>
      <c r="Z33" s="126">
        <v>3216</v>
      </c>
      <c r="AA33" s="126">
        <v>1106</v>
      </c>
      <c r="AB33" s="126">
        <v>9625</v>
      </c>
      <c r="AC33" s="126">
        <v>3217</v>
      </c>
      <c r="AD33" s="126">
        <v>1485</v>
      </c>
      <c r="AE33" s="126">
        <v>507</v>
      </c>
      <c r="AF33" s="141">
        <v>5209</v>
      </c>
      <c r="AG33" s="55">
        <v>23</v>
      </c>
    </row>
    <row r="34" spans="1:33" ht="20.100000000000001" customHeight="1" x14ac:dyDescent="0.15">
      <c r="A34" s="117">
        <v>24</v>
      </c>
      <c r="B34" s="30" t="s">
        <v>192</v>
      </c>
      <c r="C34" s="292">
        <v>38876</v>
      </c>
      <c r="D34" s="292">
        <v>0</v>
      </c>
      <c r="E34" s="292">
        <v>15698</v>
      </c>
      <c r="F34" s="292">
        <v>11390</v>
      </c>
      <c r="G34" s="292">
        <v>65964</v>
      </c>
      <c r="H34" s="292">
        <v>25</v>
      </c>
      <c r="I34" s="292">
        <v>4857</v>
      </c>
      <c r="J34" s="292">
        <v>7</v>
      </c>
      <c r="K34" s="292">
        <v>5</v>
      </c>
      <c r="L34" s="292">
        <v>2</v>
      </c>
      <c r="M34" s="87">
        <v>707</v>
      </c>
      <c r="N34" s="87">
        <v>954</v>
      </c>
      <c r="O34" s="87">
        <v>395</v>
      </c>
      <c r="P34" s="87">
        <v>696</v>
      </c>
      <c r="Q34" s="55">
        <v>24</v>
      </c>
      <c r="R34" s="67"/>
      <c r="S34" s="117">
        <v>24</v>
      </c>
      <c r="T34" s="30" t="s">
        <v>192</v>
      </c>
      <c r="U34" s="87">
        <v>245</v>
      </c>
      <c r="V34" s="87">
        <v>438</v>
      </c>
      <c r="W34" s="87">
        <v>1347</v>
      </c>
      <c r="X34" s="87">
        <v>2088</v>
      </c>
      <c r="Y34" s="126">
        <v>4675</v>
      </c>
      <c r="Z34" s="126">
        <v>2436</v>
      </c>
      <c r="AA34" s="126">
        <v>613</v>
      </c>
      <c r="AB34" s="126">
        <v>7724</v>
      </c>
      <c r="AC34" s="126">
        <v>4251</v>
      </c>
      <c r="AD34" s="126">
        <v>1657</v>
      </c>
      <c r="AE34" s="126">
        <v>417</v>
      </c>
      <c r="AF34" s="141">
        <v>6325</v>
      </c>
      <c r="AG34" s="55">
        <v>24</v>
      </c>
    </row>
    <row r="35" spans="1:33" ht="20.100000000000001" customHeight="1" x14ac:dyDescent="0.15">
      <c r="A35" s="21">
        <v>25</v>
      </c>
      <c r="B35" s="30" t="s">
        <v>12</v>
      </c>
      <c r="C35" s="149">
        <v>6416</v>
      </c>
      <c r="D35" s="149">
        <v>0</v>
      </c>
      <c r="E35" s="149">
        <v>2783</v>
      </c>
      <c r="F35" s="149">
        <v>1353</v>
      </c>
      <c r="G35" s="149">
        <v>10552</v>
      </c>
      <c r="H35" s="149">
        <v>3</v>
      </c>
      <c r="I35" s="149">
        <v>72</v>
      </c>
      <c r="J35" s="149">
        <v>7</v>
      </c>
      <c r="K35" s="149">
        <v>5</v>
      </c>
      <c r="L35" s="149">
        <v>2</v>
      </c>
      <c r="M35" s="125">
        <v>96</v>
      </c>
      <c r="N35" s="125">
        <v>120</v>
      </c>
      <c r="O35" s="125">
        <v>67</v>
      </c>
      <c r="P35" s="125">
        <v>127</v>
      </c>
      <c r="Q35" s="189">
        <v>25</v>
      </c>
      <c r="R35" s="313"/>
      <c r="S35" s="21">
        <v>25</v>
      </c>
      <c r="T35" s="30" t="s">
        <v>12</v>
      </c>
      <c r="U35" s="125">
        <v>36</v>
      </c>
      <c r="V35" s="125">
        <v>63</v>
      </c>
      <c r="W35" s="125">
        <v>199</v>
      </c>
      <c r="X35" s="125">
        <v>310</v>
      </c>
      <c r="Y35" s="125">
        <v>655</v>
      </c>
      <c r="Z35" s="125">
        <v>495</v>
      </c>
      <c r="AA35" s="125">
        <v>98</v>
      </c>
      <c r="AB35" s="125">
        <v>1248</v>
      </c>
      <c r="AC35" s="125">
        <v>401</v>
      </c>
      <c r="AD35" s="125">
        <v>209</v>
      </c>
      <c r="AE35" s="125">
        <v>46</v>
      </c>
      <c r="AF35" s="142">
        <v>656</v>
      </c>
      <c r="AG35" s="189">
        <v>25</v>
      </c>
    </row>
    <row r="36" spans="1:33" ht="20.100000000000001" customHeight="1" x14ac:dyDescent="0.15">
      <c r="A36" s="25" t="s">
        <v>217</v>
      </c>
      <c r="B36" s="34"/>
      <c r="C36" s="154">
        <f t="shared" ref="C36:I36" si="0">SUM(C11:C35)</f>
        <v>2402249</v>
      </c>
      <c r="D36" s="154">
        <f t="shared" si="0"/>
        <v>14065</v>
      </c>
      <c r="E36" s="154">
        <f t="shared" si="0"/>
        <v>1003304</v>
      </c>
      <c r="F36" s="154">
        <f t="shared" si="0"/>
        <v>512186</v>
      </c>
      <c r="G36" s="154">
        <f t="shared" si="0"/>
        <v>3931804</v>
      </c>
      <c r="H36" s="154">
        <f t="shared" si="0"/>
        <v>1747</v>
      </c>
      <c r="I36" s="154">
        <f t="shared" si="0"/>
        <v>235154</v>
      </c>
      <c r="J36" s="303" t="s">
        <v>302</v>
      </c>
      <c r="K36" s="303" t="s">
        <v>302</v>
      </c>
      <c r="L36" s="303" t="s">
        <v>302</v>
      </c>
      <c r="M36" s="131">
        <f>SUM(M11:M35)</f>
        <v>45672</v>
      </c>
      <c r="N36" s="131">
        <f>SUM(N11:N35)</f>
        <v>58584</v>
      </c>
      <c r="O36" s="131">
        <f>SUM(O11:O35)</f>
        <v>24726</v>
      </c>
      <c r="P36" s="144">
        <f>SUM(P11:P35)</f>
        <v>41961</v>
      </c>
      <c r="Q36" s="307"/>
      <c r="R36" s="124"/>
      <c r="S36" s="25" t="s">
        <v>217</v>
      </c>
      <c r="T36" s="34"/>
      <c r="U36" s="131">
        <f t="shared" ref="U36:AF36" si="1">SUM(U11:U35)</f>
        <v>16760</v>
      </c>
      <c r="V36" s="131">
        <f t="shared" si="1"/>
        <v>29325</v>
      </c>
      <c r="W36" s="131">
        <f t="shared" si="1"/>
        <v>87158</v>
      </c>
      <c r="X36" s="131">
        <f t="shared" si="1"/>
        <v>129870</v>
      </c>
      <c r="Y36" s="131">
        <f t="shared" si="1"/>
        <v>293245</v>
      </c>
      <c r="Z36" s="131">
        <f t="shared" si="1"/>
        <v>150399</v>
      </c>
      <c r="AA36" s="131">
        <f t="shared" si="1"/>
        <v>42042</v>
      </c>
      <c r="AB36" s="131">
        <f t="shared" si="1"/>
        <v>485686</v>
      </c>
      <c r="AC36" s="131">
        <f t="shared" si="1"/>
        <v>191345</v>
      </c>
      <c r="AD36" s="131">
        <f t="shared" si="1"/>
        <v>70172</v>
      </c>
      <c r="AE36" s="131">
        <f t="shared" si="1"/>
        <v>19247</v>
      </c>
      <c r="AF36" s="144">
        <f t="shared" si="1"/>
        <v>280764</v>
      </c>
      <c r="AG36" s="307"/>
    </row>
  </sheetData>
  <mergeCells count="25">
    <mergeCell ref="AG6:AG10"/>
    <mergeCell ref="H7:H9"/>
    <mergeCell ref="I7:I9"/>
    <mergeCell ref="J8:J9"/>
    <mergeCell ref="K8:K9"/>
    <mergeCell ref="L8:L9"/>
    <mergeCell ref="Y8:Y9"/>
    <mergeCell ref="Z8:Z9"/>
    <mergeCell ref="AA8:AA9"/>
    <mergeCell ref="AB8:AB9"/>
    <mergeCell ref="C6:G6"/>
    <mergeCell ref="AC8:AC9"/>
    <mergeCell ref="AD8:AD9"/>
    <mergeCell ref="AE8:AE9"/>
    <mergeCell ref="AF8:AF9"/>
    <mergeCell ref="Q6:Q10"/>
    <mergeCell ref="C7:C9"/>
    <mergeCell ref="D7:D9"/>
    <mergeCell ref="E7:E9"/>
    <mergeCell ref="F7:F9"/>
    <mergeCell ref="G7:G9"/>
    <mergeCell ref="H6:I6"/>
    <mergeCell ref="J6:P6"/>
    <mergeCell ref="J7:L7"/>
    <mergeCell ref="M7:P7"/>
  </mergeCells>
  <phoneticPr fontId="2"/>
  <pageMargins left="0.78740157480314965" right="0.78740157480314965" top="0.78740157480314965" bottom="0.70866141732283472" header="0.51181102362204722" footer="0.51181102362204722"/>
  <pageSetup paperSize="9" scale="89" firstPageNumber="55" orientation="portrait" useFirstPageNumber="1" r:id="rId1"/>
  <headerFooter scaleWithDoc="0" alignWithMargins="0">
    <oddFooter>&amp;C- &amp;P -</oddFooter>
  </headerFooter>
  <colBreaks count="3" manualBreakCount="3">
    <brk id="9" max="35" man="1"/>
    <brk id="18" max="35" man="1"/>
    <brk id="28" max="3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66FF99"/>
  </sheetPr>
  <dimension ref="A1:AG36"/>
  <sheetViews>
    <sheetView view="pageBreakPreview" zoomScaleSheetLayoutView="100" workbookViewId="0">
      <selection sqref="A1:XFD1048576"/>
    </sheetView>
  </sheetViews>
  <sheetFormatPr defaultColWidth="10.625" defaultRowHeight="20.100000000000001" customHeight="1" x14ac:dyDescent="0.15"/>
  <cols>
    <col min="1" max="1" width="7.125" style="17" customWidth="1"/>
    <col min="2" max="2" width="10.625" style="17"/>
    <col min="3" max="16" width="10.125" style="17" customWidth="1"/>
    <col min="17" max="17" width="4.625" style="18" customWidth="1"/>
    <col min="18" max="18" width="4.625" style="17" hidden="1" customWidth="1"/>
    <col min="19" max="19" width="5.625" style="17" customWidth="1"/>
    <col min="20" max="30" width="10.125" style="17" customWidth="1"/>
    <col min="31" max="32" width="10.625" style="17"/>
    <col min="33" max="33" width="5.625" style="18" customWidth="1"/>
    <col min="34" max="16384" width="10.625" style="17"/>
  </cols>
  <sheetData>
    <row r="1" spans="1:33" ht="20.100000000000001" customHeight="1" x14ac:dyDescent="0.15">
      <c r="A1" s="17" t="str">
        <f>目次!A6</f>
        <v>令和３年度　市町村税の課税状況等の調</v>
      </c>
    </row>
    <row r="2" spans="1:33" ht="20.100000000000001" customHeight="1" x14ac:dyDescent="0.15">
      <c r="A2" s="17" t="s">
        <v>123</v>
      </c>
    </row>
    <row r="4" spans="1:33" ht="20.100000000000001" customHeight="1" x14ac:dyDescent="0.15">
      <c r="A4" s="17" t="s">
        <v>445</v>
      </c>
      <c r="B4" s="17" t="str">
        <f>目次!C32</f>
        <v>課税の実績額等（介護納付金課税分）（令和２年度分）</v>
      </c>
      <c r="S4" s="17" t="str">
        <f>A4</f>
        <v>第２０表</v>
      </c>
    </row>
    <row r="5" spans="1:33" ht="20.100000000000001" customHeight="1" x14ac:dyDescent="0.15">
      <c r="H5" s="104"/>
      <c r="I5" s="104"/>
      <c r="S5" s="17" t="s">
        <v>114</v>
      </c>
    </row>
    <row r="6" spans="1:33" ht="27.75" customHeight="1" x14ac:dyDescent="0.15">
      <c r="A6" s="19"/>
      <c r="B6" s="26" t="s">
        <v>9</v>
      </c>
      <c r="C6" s="568" t="s">
        <v>399</v>
      </c>
      <c r="D6" s="569"/>
      <c r="E6" s="569"/>
      <c r="F6" s="569"/>
      <c r="G6" s="570"/>
      <c r="H6" s="572" t="s">
        <v>243</v>
      </c>
      <c r="I6" s="573"/>
      <c r="J6" s="425" t="s">
        <v>401</v>
      </c>
      <c r="K6" s="426"/>
      <c r="L6" s="426"/>
      <c r="M6" s="426"/>
      <c r="N6" s="426"/>
      <c r="O6" s="426"/>
      <c r="P6" s="426"/>
      <c r="Q6" s="428" t="s">
        <v>347</v>
      </c>
      <c r="R6" s="308"/>
      <c r="S6" s="19"/>
      <c r="T6" s="26" t="s">
        <v>9</v>
      </c>
      <c r="U6" s="54" t="s">
        <v>248</v>
      </c>
      <c r="V6" s="54"/>
      <c r="W6" s="54"/>
      <c r="X6" s="54"/>
      <c r="Y6" s="54"/>
      <c r="Z6" s="54"/>
      <c r="AA6" s="54"/>
      <c r="AB6" s="54"/>
      <c r="AC6" s="54"/>
      <c r="AD6" s="54"/>
      <c r="AE6" s="54"/>
      <c r="AF6" s="60"/>
      <c r="AG6" s="428" t="s">
        <v>347</v>
      </c>
    </row>
    <row r="7" spans="1:33" ht="20.100000000000001" customHeight="1" x14ac:dyDescent="0.15">
      <c r="A7" s="116"/>
      <c r="B7" s="118"/>
      <c r="C7" s="514" t="s">
        <v>198</v>
      </c>
      <c r="D7" s="514" t="s">
        <v>201</v>
      </c>
      <c r="E7" s="514" t="s">
        <v>202</v>
      </c>
      <c r="F7" s="514" t="s">
        <v>10</v>
      </c>
      <c r="G7" s="514" t="s">
        <v>205</v>
      </c>
      <c r="H7" s="512" t="s">
        <v>244</v>
      </c>
      <c r="I7" s="512" t="s">
        <v>246</v>
      </c>
      <c r="J7" s="574" t="s">
        <v>203</v>
      </c>
      <c r="K7" s="575"/>
      <c r="L7" s="576"/>
      <c r="M7" s="574" t="s">
        <v>402</v>
      </c>
      <c r="N7" s="575"/>
      <c r="O7" s="575"/>
      <c r="P7" s="575"/>
      <c r="Q7" s="429"/>
      <c r="R7" s="308"/>
      <c r="S7" s="116"/>
      <c r="T7" s="118"/>
      <c r="U7" s="294" t="s">
        <v>232</v>
      </c>
      <c r="V7" s="294"/>
      <c r="W7" s="294"/>
      <c r="X7" s="295"/>
      <c r="Y7" s="291" t="s">
        <v>250</v>
      </c>
      <c r="Z7" s="294"/>
      <c r="AA7" s="294"/>
      <c r="AB7" s="295"/>
      <c r="AC7" s="291" t="s">
        <v>144</v>
      </c>
      <c r="AD7" s="294"/>
      <c r="AE7" s="294"/>
      <c r="AF7" s="304"/>
      <c r="AG7" s="429"/>
    </row>
    <row r="8" spans="1:33" ht="20.100000000000001" customHeight="1" x14ac:dyDescent="0.15">
      <c r="A8" s="116"/>
      <c r="B8" s="118"/>
      <c r="C8" s="504"/>
      <c r="D8" s="504"/>
      <c r="E8" s="504"/>
      <c r="F8" s="504"/>
      <c r="G8" s="504"/>
      <c r="H8" s="448"/>
      <c r="I8" s="448"/>
      <c r="J8" s="514" t="s">
        <v>128</v>
      </c>
      <c r="K8" s="514" t="s">
        <v>133</v>
      </c>
      <c r="L8" s="514" t="s">
        <v>135</v>
      </c>
      <c r="M8" s="291" t="s">
        <v>128</v>
      </c>
      <c r="N8" s="295"/>
      <c r="O8" s="291" t="s">
        <v>133</v>
      </c>
      <c r="P8" s="294"/>
      <c r="Q8" s="429"/>
      <c r="R8" s="309"/>
      <c r="S8" s="117"/>
      <c r="T8" s="30"/>
      <c r="U8" s="291" t="s">
        <v>135</v>
      </c>
      <c r="V8" s="295"/>
      <c r="W8" s="291" t="s">
        <v>15</v>
      </c>
      <c r="X8" s="295"/>
      <c r="Y8" s="514" t="s">
        <v>128</v>
      </c>
      <c r="Z8" s="514" t="s">
        <v>133</v>
      </c>
      <c r="AA8" s="514" t="s">
        <v>135</v>
      </c>
      <c r="AB8" s="514" t="s">
        <v>15</v>
      </c>
      <c r="AC8" s="514" t="s">
        <v>128</v>
      </c>
      <c r="AD8" s="514" t="s">
        <v>133</v>
      </c>
      <c r="AE8" s="514" t="s">
        <v>135</v>
      </c>
      <c r="AF8" s="571" t="s">
        <v>15</v>
      </c>
      <c r="AG8" s="429"/>
    </row>
    <row r="9" spans="1:33" ht="20.100000000000001" customHeight="1" x14ac:dyDescent="0.15">
      <c r="A9" s="116"/>
      <c r="B9" s="118"/>
      <c r="C9" s="504"/>
      <c r="D9" s="504"/>
      <c r="E9" s="504"/>
      <c r="F9" s="504"/>
      <c r="G9" s="504"/>
      <c r="H9" s="448"/>
      <c r="I9" s="448"/>
      <c r="J9" s="494"/>
      <c r="K9" s="494"/>
      <c r="L9" s="494"/>
      <c r="M9" s="42" t="s">
        <v>136</v>
      </c>
      <c r="N9" s="42" t="s">
        <v>124</v>
      </c>
      <c r="O9" s="42" t="s">
        <v>136</v>
      </c>
      <c r="P9" s="315" t="s">
        <v>124</v>
      </c>
      <c r="Q9" s="429"/>
      <c r="R9" s="67"/>
      <c r="S9" s="116"/>
      <c r="T9" s="118"/>
      <c r="U9" s="42" t="s">
        <v>136</v>
      </c>
      <c r="V9" s="42" t="s">
        <v>124</v>
      </c>
      <c r="W9" s="42" t="s">
        <v>136</v>
      </c>
      <c r="X9" s="42" t="s">
        <v>124</v>
      </c>
      <c r="Y9" s="494"/>
      <c r="Z9" s="494"/>
      <c r="AA9" s="494"/>
      <c r="AB9" s="494"/>
      <c r="AC9" s="494"/>
      <c r="AD9" s="494"/>
      <c r="AE9" s="494"/>
      <c r="AF9" s="490"/>
      <c r="AG9" s="429"/>
    </row>
    <row r="10" spans="1:33" ht="20.100000000000001" customHeight="1" x14ac:dyDescent="0.15">
      <c r="A10" s="117" t="s">
        <v>26</v>
      </c>
      <c r="B10" s="27"/>
      <c r="C10" s="43" t="s">
        <v>56</v>
      </c>
      <c r="D10" s="43" t="s">
        <v>56</v>
      </c>
      <c r="E10" s="43" t="s">
        <v>56</v>
      </c>
      <c r="F10" s="43" t="s">
        <v>56</v>
      </c>
      <c r="G10" s="43" t="s">
        <v>56</v>
      </c>
      <c r="H10" s="43" t="s">
        <v>29</v>
      </c>
      <c r="I10" s="43" t="s">
        <v>56</v>
      </c>
      <c r="J10" s="302" t="s">
        <v>137</v>
      </c>
      <c r="K10" s="302" t="s">
        <v>137</v>
      </c>
      <c r="L10" s="302" t="s">
        <v>137</v>
      </c>
      <c r="M10" s="43" t="s">
        <v>29</v>
      </c>
      <c r="N10" s="302" t="s">
        <v>25</v>
      </c>
      <c r="O10" s="43" t="s">
        <v>29</v>
      </c>
      <c r="P10" s="316" t="s">
        <v>25</v>
      </c>
      <c r="Q10" s="430"/>
      <c r="R10" s="310"/>
      <c r="S10" s="117" t="s">
        <v>26</v>
      </c>
      <c r="T10" s="27"/>
      <c r="U10" s="43" t="s">
        <v>29</v>
      </c>
      <c r="V10" s="302" t="s">
        <v>25</v>
      </c>
      <c r="W10" s="43" t="s">
        <v>29</v>
      </c>
      <c r="X10" s="302" t="s">
        <v>25</v>
      </c>
      <c r="Y10" s="43" t="s">
        <v>56</v>
      </c>
      <c r="Z10" s="43" t="s">
        <v>56</v>
      </c>
      <c r="AA10" s="43" t="s">
        <v>56</v>
      </c>
      <c r="AB10" s="43" t="s">
        <v>56</v>
      </c>
      <c r="AC10" s="43" t="s">
        <v>56</v>
      </c>
      <c r="AD10" s="43" t="s">
        <v>56</v>
      </c>
      <c r="AE10" s="43" t="s">
        <v>56</v>
      </c>
      <c r="AF10" s="62" t="s">
        <v>56</v>
      </c>
      <c r="AG10" s="430"/>
    </row>
    <row r="11" spans="1:33" ht="20.100000000000001" customHeight="1" x14ac:dyDescent="0.15">
      <c r="A11" s="286">
        <v>1</v>
      </c>
      <c r="B11" s="290" t="s">
        <v>161</v>
      </c>
      <c r="C11" s="122">
        <v>225146</v>
      </c>
      <c r="D11" s="129">
        <v>0</v>
      </c>
      <c r="E11" s="129">
        <v>97541</v>
      </c>
      <c r="F11" s="129">
        <v>81096</v>
      </c>
      <c r="G11" s="129">
        <v>403783</v>
      </c>
      <c r="H11" s="129">
        <v>279</v>
      </c>
      <c r="I11" s="129">
        <v>49044</v>
      </c>
      <c r="J11" s="129">
        <v>7</v>
      </c>
      <c r="K11" s="129">
        <v>5</v>
      </c>
      <c r="L11" s="129">
        <v>2</v>
      </c>
      <c r="M11" s="156">
        <v>5000</v>
      </c>
      <c r="N11" s="156">
        <v>5345</v>
      </c>
      <c r="O11" s="156">
        <v>2361</v>
      </c>
      <c r="P11" s="156">
        <v>2746</v>
      </c>
      <c r="Q11" s="134">
        <v>1</v>
      </c>
      <c r="R11" s="309"/>
      <c r="S11" s="286">
        <v>1</v>
      </c>
      <c r="T11" s="290" t="s">
        <v>161</v>
      </c>
      <c r="U11" s="156">
        <v>1573</v>
      </c>
      <c r="V11" s="156">
        <v>1863</v>
      </c>
      <c r="W11" s="156">
        <v>8934</v>
      </c>
      <c r="X11" s="156">
        <v>9954</v>
      </c>
      <c r="Y11" s="156">
        <v>33513</v>
      </c>
      <c r="Z11" s="156">
        <v>12302</v>
      </c>
      <c r="AA11" s="156">
        <v>3335</v>
      </c>
      <c r="AB11" s="156">
        <v>49150</v>
      </c>
      <c r="AC11" s="156">
        <v>30000</v>
      </c>
      <c r="AD11" s="156">
        <v>10129</v>
      </c>
      <c r="AE11" s="156">
        <v>2706</v>
      </c>
      <c r="AF11" s="193">
        <v>42835</v>
      </c>
      <c r="AG11" s="134">
        <v>1</v>
      </c>
    </row>
    <row r="12" spans="1:33" ht="20.100000000000001" customHeight="1" x14ac:dyDescent="0.15">
      <c r="A12" s="117">
        <v>2</v>
      </c>
      <c r="B12" s="30" t="s">
        <v>165</v>
      </c>
      <c r="C12" s="123">
        <v>35756</v>
      </c>
      <c r="D12" s="124">
        <v>0</v>
      </c>
      <c r="E12" s="124">
        <v>13083</v>
      </c>
      <c r="F12" s="124">
        <v>9718</v>
      </c>
      <c r="G12" s="124">
        <v>58557</v>
      </c>
      <c r="H12" s="124">
        <v>22</v>
      </c>
      <c r="I12" s="124">
        <v>1716</v>
      </c>
      <c r="J12" s="124">
        <v>7</v>
      </c>
      <c r="K12" s="124">
        <v>5</v>
      </c>
      <c r="L12" s="124">
        <v>2</v>
      </c>
      <c r="M12" s="126">
        <v>989</v>
      </c>
      <c r="N12" s="126">
        <v>1057</v>
      </c>
      <c r="O12" s="126">
        <v>478</v>
      </c>
      <c r="P12" s="126">
        <v>544</v>
      </c>
      <c r="Q12" s="55">
        <v>2</v>
      </c>
      <c r="R12" s="309"/>
      <c r="S12" s="117">
        <v>2</v>
      </c>
      <c r="T12" s="30" t="s">
        <v>165</v>
      </c>
      <c r="U12" s="126">
        <v>307</v>
      </c>
      <c r="V12" s="126">
        <v>367</v>
      </c>
      <c r="W12" s="126">
        <v>1774</v>
      </c>
      <c r="X12" s="126">
        <v>1968</v>
      </c>
      <c r="Y12" s="126">
        <v>4291</v>
      </c>
      <c r="Z12" s="126">
        <v>1578</v>
      </c>
      <c r="AA12" s="126">
        <v>426</v>
      </c>
      <c r="AB12" s="126">
        <v>6295</v>
      </c>
      <c r="AC12" s="126">
        <v>3531</v>
      </c>
      <c r="AD12" s="126">
        <v>1219</v>
      </c>
      <c r="AE12" s="126">
        <v>313</v>
      </c>
      <c r="AF12" s="141">
        <v>5063</v>
      </c>
      <c r="AG12" s="55">
        <v>2</v>
      </c>
    </row>
    <row r="13" spans="1:33" ht="20.100000000000001" customHeight="1" x14ac:dyDescent="0.15">
      <c r="A13" s="271">
        <v>3</v>
      </c>
      <c r="B13" s="30" t="s">
        <v>166</v>
      </c>
      <c r="C13" s="124">
        <v>78476</v>
      </c>
      <c r="D13" s="124">
        <v>0</v>
      </c>
      <c r="E13" s="124">
        <v>30193</v>
      </c>
      <c r="F13" s="124">
        <v>14189</v>
      </c>
      <c r="G13" s="124">
        <v>122858</v>
      </c>
      <c r="H13" s="124">
        <v>54</v>
      </c>
      <c r="I13" s="124">
        <v>6820</v>
      </c>
      <c r="J13" s="124">
        <v>7</v>
      </c>
      <c r="K13" s="124">
        <v>5</v>
      </c>
      <c r="L13" s="124">
        <v>2</v>
      </c>
      <c r="M13" s="126">
        <v>1231</v>
      </c>
      <c r="N13" s="126">
        <v>1322</v>
      </c>
      <c r="O13" s="126">
        <v>886</v>
      </c>
      <c r="P13" s="126">
        <v>1043</v>
      </c>
      <c r="Q13" s="55">
        <v>3</v>
      </c>
      <c r="R13" s="67"/>
      <c r="S13" s="271">
        <v>3</v>
      </c>
      <c r="T13" s="30" t="s">
        <v>166</v>
      </c>
      <c r="U13" s="126">
        <v>660</v>
      </c>
      <c r="V13" s="126">
        <v>797</v>
      </c>
      <c r="W13" s="126">
        <v>2777</v>
      </c>
      <c r="X13" s="126">
        <v>3162</v>
      </c>
      <c r="Y13" s="126">
        <v>6941</v>
      </c>
      <c r="Z13" s="126">
        <v>3911</v>
      </c>
      <c r="AA13" s="126">
        <v>1196</v>
      </c>
      <c r="AB13" s="126">
        <v>12048</v>
      </c>
      <c r="AC13" s="126">
        <v>3619</v>
      </c>
      <c r="AD13" s="126">
        <v>1861</v>
      </c>
      <c r="AE13" s="126">
        <v>554</v>
      </c>
      <c r="AF13" s="141">
        <v>6034</v>
      </c>
      <c r="AG13" s="55">
        <v>3</v>
      </c>
    </row>
    <row r="14" spans="1:33" ht="20.100000000000001" customHeight="1" x14ac:dyDescent="0.15">
      <c r="A14" s="117">
        <v>4</v>
      </c>
      <c r="B14" s="30" t="s">
        <v>167</v>
      </c>
      <c r="C14" s="124">
        <v>54175</v>
      </c>
      <c r="D14" s="124">
        <v>0</v>
      </c>
      <c r="E14" s="124">
        <v>21343</v>
      </c>
      <c r="F14" s="124">
        <v>13058</v>
      </c>
      <c r="G14" s="124">
        <v>88576</v>
      </c>
      <c r="H14" s="124">
        <v>51</v>
      </c>
      <c r="I14" s="124">
        <v>6077</v>
      </c>
      <c r="J14" s="124">
        <v>7</v>
      </c>
      <c r="K14" s="124">
        <v>5</v>
      </c>
      <c r="L14" s="124">
        <v>2</v>
      </c>
      <c r="M14" s="126">
        <v>1163</v>
      </c>
      <c r="N14" s="126">
        <v>1254</v>
      </c>
      <c r="O14" s="126">
        <v>600</v>
      </c>
      <c r="P14" s="126">
        <v>682</v>
      </c>
      <c r="Q14" s="55">
        <v>4</v>
      </c>
      <c r="R14" s="309"/>
      <c r="S14" s="117">
        <v>4</v>
      </c>
      <c r="T14" s="30" t="s">
        <v>167</v>
      </c>
      <c r="U14" s="126">
        <v>396</v>
      </c>
      <c r="V14" s="126">
        <v>483</v>
      </c>
      <c r="W14" s="126">
        <v>2159</v>
      </c>
      <c r="X14" s="126">
        <v>2419</v>
      </c>
      <c r="Y14" s="126">
        <v>6935</v>
      </c>
      <c r="Z14" s="126">
        <v>2694</v>
      </c>
      <c r="AA14" s="126">
        <v>763</v>
      </c>
      <c r="AB14" s="126">
        <v>10392</v>
      </c>
      <c r="AC14" s="126">
        <v>4559</v>
      </c>
      <c r="AD14" s="126">
        <v>1680</v>
      </c>
      <c r="AE14" s="126">
        <v>444</v>
      </c>
      <c r="AF14" s="141">
        <v>6683</v>
      </c>
      <c r="AG14" s="55">
        <v>4</v>
      </c>
    </row>
    <row r="15" spans="1:33" ht="20.100000000000001" customHeight="1" x14ac:dyDescent="0.15">
      <c r="A15" s="287">
        <v>5</v>
      </c>
      <c r="B15" s="30" t="s">
        <v>170</v>
      </c>
      <c r="C15" s="149">
        <v>27252</v>
      </c>
      <c r="D15" s="149">
        <v>0</v>
      </c>
      <c r="E15" s="149">
        <v>11652</v>
      </c>
      <c r="F15" s="149">
        <v>4866</v>
      </c>
      <c r="G15" s="149">
        <v>43770</v>
      </c>
      <c r="H15" s="149">
        <v>25</v>
      </c>
      <c r="I15" s="149">
        <v>3000</v>
      </c>
      <c r="J15" s="149">
        <v>7</v>
      </c>
      <c r="K15" s="149">
        <v>5</v>
      </c>
      <c r="L15" s="149">
        <v>2</v>
      </c>
      <c r="M15" s="125">
        <v>535</v>
      </c>
      <c r="N15" s="125">
        <v>575</v>
      </c>
      <c r="O15" s="125">
        <v>285</v>
      </c>
      <c r="P15" s="125">
        <v>332</v>
      </c>
      <c r="Q15" s="56">
        <v>5</v>
      </c>
      <c r="R15" s="311"/>
      <c r="S15" s="287">
        <v>5</v>
      </c>
      <c r="T15" s="30" t="s">
        <v>170</v>
      </c>
      <c r="U15" s="125">
        <v>193</v>
      </c>
      <c r="V15" s="125">
        <v>229</v>
      </c>
      <c r="W15" s="125">
        <v>1013</v>
      </c>
      <c r="X15" s="125">
        <v>1136</v>
      </c>
      <c r="Y15" s="125">
        <v>3623</v>
      </c>
      <c r="Z15" s="125">
        <v>1494</v>
      </c>
      <c r="AA15" s="125">
        <v>412</v>
      </c>
      <c r="AB15" s="125">
        <v>5529</v>
      </c>
      <c r="AC15" s="125">
        <v>1685</v>
      </c>
      <c r="AD15" s="125">
        <v>641</v>
      </c>
      <c r="AE15" s="125">
        <v>174</v>
      </c>
      <c r="AF15" s="142">
        <v>2500</v>
      </c>
      <c r="AG15" s="56">
        <v>5</v>
      </c>
    </row>
    <row r="16" spans="1:33" ht="20.100000000000001" customHeight="1" x14ac:dyDescent="0.15">
      <c r="A16" s="117">
        <v>6</v>
      </c>
      <c r="B16" s="187" t="s">
        <v>172</v>
      </c>
      <c r="C16" s="123">
        <v>37715</v>
      </c>
      <c r="D16" s="124">
        <v>0</v>
      </c>
      <c r="E16" s="124">
        <v>17034</v>
      </c>
      <c r="F16" s="124">
        <v>7362</v>
      </c>
      <c r="G16" s="124">
        <v>62111</v>
      </c>
      <c r="H16" s="124">
        <v>21</v>
      </c>
      <c r="I16" s="124">
        <v>1923</v>
      </c>
      <c r="J16" s="124">
        <v>7</v>
      </c>
      <c r="K16" s="124">
        <v>5</v>
      </c>
      <c r="L16" s="124">
        <v>2</v>
      </c>
      <c r="M16" s="124">
        <v>791</v>
      </c>
      <c r="N16" s="124">
        <v>863</v>
      </c>
      <c r="O16" s="124">
        <v>515</v>
      </c>
      <c r="P16" s="124">
        <v>630</v>
      </c>
      <c r="Q16" s="55">
        <v>6</v>
      </c>
      <c r="R16" s="309"/>
      <c r="S16" s="117">
        <v>6</v>
      </c>
      <c r="T16" s="31" t="s">
        <v>172</v>
      </c>
      <c r="U16" s="124">
        <v>380</v>
      </c>
      <c r="V16" s="124">
        <v>465</v>
      </c>
      <c r="W16" s="124">
        <v>1686</v>
      </c>
      <c r="X16" s="124">
        <v>1958</v>
      </c>
      <c r="Y16" s="124">
        <v>4470</v>
      </c>
      <c r="Z16" s="124">
        <v>2331</v>
      </c>
      <c r="AA16" s="124">
        <v>688</v>
      </c>
      <c r="AB16" s="124">
        <v>7489</v>
      </c>
      <c r="AC16" s="124">
        <v>2159</v>
      </c>
      <c r="AD16" s="124">
        <v>1004</v>
      </c>
      <c r="AE16" s="124">
        <v>296</v>
      </c>
      <c r="AF16" s="140">
        <v>3459</v>
      </c>
      <c r="AG16" s="55">
        <v>6</v>
      </c>
    </row>
    <row r="17" spans="1:33" s="67" customFormat="1" ht="20.100000000000001" customHeight="1" x14ac:dyDescent="0.15">
      <c r="A17" s="271">
        <v>7</v>
      </c>
      <c r="B17" s="30" t="s">
        <v>173</v>
      </c>
      <c r="C17" s="123">
        <v>27806</v>
      </c>
      <c r="D17" s="124">
        <v>0</v>
      </c>
      <c r="E17" s="124">
        <v>12742</v>
      </c>
      <c r="F17" s="124">
        <v>5603</v>
      </c>
      <c r="G17" s="124">
        <v>46151</v>
      </c>
      <c r="H17" s="124">
        <v>22</v>
      </c>
      <c r="I17" s="124">
        <v>3195</v>
      </c>
      <c r="J17" s="124">
        <v>7</v>
      </c>
      <c r="K17" s="124">
        <v>5</v>
      </c>
      <c r="L17" s="124">
        <v>2</v>
      </c>
      <c r="M17" s="124">
        <v>495</v>
      </c>
      <c r="N17" s="124">
        <v>537</v>
      </c>
      <c r="O17" s="124">
        <v>251</v>
      </c>
      <c r="P17" s="124">
        <v>294</v>
      </c>
      <c r="Q17" s="55">
        <v>7</v>
      </c>
      <c r="S17" s="271">
        <v>7</v>
      </c>
      <c r="T17" s="30" t="s">
        <v>173</v>
      </c>
      <c r="U17" s="124">
        <v>192</v>
      </c>
      <c r="V17" s="124">
        <v>224</v>
      </c>
      <c r="W17" s="124">
        <v>938</v>
      </c>
      <c r="X17" s="124">
        <v>1055</v>
      </c>
      <c r="Y17" s="124">
        <v>3608</v>
      </c>
      <c r="Z17" s="124">
        <v>1411</v>
      </c>
      <c r="AA17" s="124">
        <v>430</v>
      </c>
      <c r="AB17" s="124">
        <v>5449</v>
      </c>
      <c r="AC17" s="124">
        <v>1733</v>
      </c>
      <c r="AD17" s="124">
        <v>627</v>
      </c>
      <c r="AE17" s="124">
        <v>192</v>
      </c>
      <c r="AF17" s="140">
        <v>2552</v>
      </c>
      <c r="AG17" s="55">
        <v>7</v>
      </c>
    </row>
    <row r="18" spans="1:33" ht="20.100000000000001" customHeight="1" x14ac:dyDescent="0.15">
      <c r="A18" s="117">
        <v>8</v>
      </c>
      <c r="B18" s="30" t="s">
        <v>177</v>
      </c>
      <c r="C18" s="292">
        <v>79682</v>
      </c>
      <c r="D18" s="292">
        <v>0</v>
      </c>
      <c r="E18" s="292">
        <v>45553</v>
      </c>
      <c r="F18" s="292">
        <v>0</v>
      </c>
      <c r="G18" s="292">
        <v>125235</v>
      </c>
      <c r="H18" s="292">
        <v>77</v>
      </c>
      <c r="I18" s="292">
        <v>7091</v>
      </c>
      <c r="J18" s="292">
        <v>7</v>
      </c>
      <c r="K18" s="292">
        <v>5</v>
      </c>
      <c r="L18" s="292">
        <v>2</v>
      </c>
      <c r="M18" s="87">
        <v>1112</v>
      </c>
      <c r="N18" s="87">
        <v>1190</v>
      </c>
      <c r="O18" s="87">
        <v>655</v>
      </c>
      <c r="P18" s="87">
        <v>759</v>
      </c>
      <c r="Q18" s="55">
        <v>8</v>
      </c>
      <c r="R18" s="309"/>
      <c r="S18" s="117">
        <v>8</v>
      </c>
      <c r="T18" s="30" t="s">
        <v>177</v>
      </c>
      <c r="U18" s="87">
        <v>452</v>
      </c>
      <c r="V18" s="87">
        <v>543</v>
      </c>
      <c r="W18" s="87">
        <v>2219</v>
      </c>
      <c r="X18" s="87">
        <v>2492</v>
      </c>
      <c r="Y18" s="126">
        <v>11662</v>
      </c>
      <c r="Z18" s="126">
        <v>5313</v>
      </c>
      <c r="AA18" s="126">
        <v>1520</v>
      </c>
      <c r="AB18" s="126">
        <v>18495</v>
      </c>
      <c r="AC18" s="126">
        <v>0</v>
      </c>
      <c r="AD18" s="126">
        <v>0</v>
      </c>
      <c r="AE18" s="126">
        <v>0</v>
      </c>
      <c r="AF18" s="141">
        <v>0</v>
      </c>
      <c r="AG18" s="55">
        <v>8</v>
      </c>
    </row>
    <row r="19" spans="1:33" ht="20.100000000000001" customHeight="1" x14ac:dyDescent="0.15">
      <c r="A19" s="271">
        <v>9</v>
      </c>
      <c r="B19" s="30" t="s">
        <v>179</v>
      </c>
      <c r="C19" s="292">
        <v>29295</v>
      </c>
      <c r="D19" s="292">
        <v>0</v>
      </c>
      <c r="E19" s="292">
        <v>11279</v>
      </c>
      <c r="F19" s="292">
        <v>6706</v>
      </c>
      <c r="G19" s="292">
        <v>47280</v>
      </c>
      <c r="H19" s="292">
        <v>24</v>
      </c>
      <c r="I19" s="292">
        <v>2192</v>
      </c>
      <c r="J19" s="292">
        <v>7</v>
      </c>
      <c r="K19" s="292">
        <v>5</v>
      </c>
      <c r="L19" s="292">
        <v>2</v>
      </c>
      <c r="M19" s="87">
        <v>541</v>
      </c>
      <c r="N19" s="87">
        <v>590</v>
      </c>
      <c r="O19" s="87">
        <v>280</v>
      </c>
      <c r="P19" s="87">
        <v>345</v>
      </c>
      <c r="Q19" s="55">
        <v>9</v>
      </c>
      <c r="R19" s="67"/>
      <c r="S19" s="271">
        <v>9</v>
      </c>
      <c r="T19" s="30" t="s">
        <v>179</v>
      </c>
      <c r="U19" s="87">
        <v>218</v>
      </c>
      <c r="V19" s="87">
        <v>268</v>
      </c>
      <c r="W19" s="87">
        <v>1039</v>
      </c>
      <c r="X19" s="87">
        <v>1203</v>
      </c>
      <c r="Y19" s="126">
        <v>3511</v>
      </c>
      <c r="Z19" s="126">
        <v>1466</v>
      </c>
      <c r="AA19" s="126">
        <v>456</v>
      </c>
      <c r="AB19" s="126">
        <v>5433</v>
      </c>
      <c r="AC19" s="126">
        <v>2272</v>
      </c>
      <c r="AD19" s="126">
        <v>840</v>
      </c>
      <c r="AE19" s="126">
        <v>262</v>
      </c>
      <c r="AF19" s="141">
        <v>3374</v>
      </c>
      <c r="AG19" s="55">
        <v>9</v>
      </c>
    </row>
    <row r="20" spans="1:33" ht="20.100000000000001" customHeight="1" x14ac:dyDescent="0.15">
      <c r="A20" s="117">
        <v>10</v>
      </c>
      <c r="B20" s="30" t="s">
        <v>180</v>
      </c>
      <c r="C20" s="292">
        <v>66085</v>
      </c>
      <c r="D20" s="292">
        <v>0</v>
      </c>
      <c r="E20" s="292">
        <v>23358</v>
      </c>
      <c r="F20" s="292">
        <v>20906</v>
      </c>
      <c r="G20" s="292">
        <v>110349</v>
      </c>
      <c r="H20" s="292">
        <v>36</v>
      </c>
      <c r="I20" s="292">
        <v>5389</v>
      </c>
      <c r="J20" s="292">
        <v>7</v>
      </c>
      <c r="K20" s="292">
        <v>5</v>
      </c>
      <c r="L20" s="292">
        <v>2</v>
      </c>
      <c r="M20" s="87">
        <v>1143</v>
      </c>
      <c r="N20" s="87">
        <v>1250</v>
      </c>
      <c r="O20" s="87">
        <v>727</v>
      </c>
      <c r="P20" s="87">
        <v>863</v>
      </c>
      <c r="Q20" s="55">
        <v>10</v>
      </c>
      <c r="R20" s="67"/>
      <c r="S20" s="117">
        <v>10</v>
      </c>
      <c r="T20" s="30" t="s">
        <v>180</v>
      </c>
      <c r="U20" s="87">
        <v>514</v>
      </c>
      <c r="V20" s="87">
        <v>635</v>
      </c>
      <c r="W20" s="87">
        <v>2384</v>
      </c>
      <c r="X20" s="87">
        <v>2748</v>
      </c>
      <c r="Y20" s="126">
        <v>5688</v>
      </c>
      <c r="Z20" s="126">
        <v>2805</v>
      </c>
      <c r="AA20" s="126">
        <v>826</v>
      </c>
      <c r="AB20" s="126">
        <v>9319</v>
      </c>
      <c r="AC20" s="126">
        <v>5601</v>
      </c>
      <c r="AD20" s="126">
        <v>2545</v>
      </c>
      <c r="AE20" s="126">
        <v>720</v>
      </c>
      <c r="AF20" s="141">
        <v>8866</v>
      </c>
      <c r="AG20" s="55">
        <v>10</v>
      </c>
    </row>
    <row r="21" spans="1:33" ht="20.100000000000001" customHeight="1" x14ac:dyDescent="0.15">
      <c r="A21" s="289">
        <v>11</v>
      </c>
      <c r="B21" s="31" t="s">
        <v>181</v>
      </c>
      <c r="C21" s="293">
        <v>20763</v>
      </c>
      <c r="D21" s="130">
        <v>0</v>
      </c>
      <c r="E21" s="130">
        <v>8559</v>
      </c>
      <c r="F21" s="130">
        <v>6359</v>
      </c>
      <c r="G21" s="130">
        <v>35681</v>
      </c>
      <c r="H21" s="130">
        <v>16</v>
      </c>
      <c r="I21" s="130">
        <v>1682</v>
      </c>
      <c r="J21" s="130">
        <v>7</v>
      </c>
      <c r="K21" s="130">
        <v>5</v>
      </c>
      <c r="L21" s="130">
        <v>2</v>
      </c>
      <c r="M21" s="178">
        <v>500</v>
      </c>
      <c r="N21" s="178">
        <v>535</v>
      </c>
      <c r="O21" s="178">
        <v>252</v>
      </c>
      <c r="P21" s="178">
        <v>284</v>
      </c>
      <c r="Q21" s="188">
        <v>11</v>
      </c>
      <c r="R21" s="312"/>
      <c r="S21" s="289">
        <v>11</v>
      </c>
      <c r="T21" s="31" t="s">
        <v>181</v>
      </c>
      <c r="U21" s="178">
        <v>206</v>
      </c>
      <c r="V21" s="178">
        <v>244</v>
      </c>
      <c r="W21" s="178">
        <v>958</v>
      </c>
      <c r="X21" s="178">
        <v>1063</v>
      </c>
      <c r="Y21" s="178">
        <v>2621</v>
      </c>
      <c r="Z21" s="178">
        <v>994</v>
      </c>
      <c r="AA21" s="178">
        <v>342</v>
      </c>
      <c r="AB21" s="178">
        <v>3957</v>
      </c>
      <c r="AC21" s="178">
        <v>2100</v>
      </c>
      <c r="AD21" s="178">
        <v>756</v>
      </c>
      <c r="AE21" s="178">
        <v>247</v>
      </c>
      <c r="AF21" s="143">
        <v>3103</v>
      </c>
      <c r="AG21" s="188">
        <v>11</v>
      </c>
    </row>
    <row r="22" spans="1:33" ht="20.100000000000001" customHeight="1" x14ac:dyDescent="0.15">
      <c r="A22" s="117">
        <v>12</v>
      </c>
      <c r="B22" s="30" t="s">
        <v>315</v>
      </c>
      <c r="C22" s="123">
        <v>20099</v>
      </c>
      <c r="D22" s="124">
        <v>0</v>
      </c>
      <c r="E22" s="124">
        <v>14963</v>
      </c>
      <c r="F22" s="124">
        <v>0</v>
      </c>
      <c r="G22" s="124">
        <v>35062</v>
      </c>
      <c r="H22" s="124">
        <v>11</v>
      </c>
      <c r="I22" s="124">
        <v>611</v>
      </c>
      <c r="J22" s="124">
        <v>7</v>
      </c>
      <c r="K22" s="124">
        <v>5</v>
      </c>
      <c r="L22" s="124">
        <v>2</v>
      </c>
      <c r="M22" s="126">
        <v>328</v>
      </c>
      <c r="N22" s="126">
        <v>356</v>
      </c>
      <c r="O22" s="126">
        <v>186</v>
      </c>
      <c r="P22" s="126">
        <v>222</v>
      </c>
      <c r="Q22" s="55">
        <v>12</v>
      </c>
      <c r="R22" s="67"/>
      <c r="S22" s="117">
        <v>12</v>
      </c>
      <c r="T22" s="30" t="s">
        <v>315</v>
      </c>
      <c r="U22" s="126">
        <v>150</v>
      </c>
      <c r="V22" s="126">
        <v>184</v>
      </c>
      <c r="W22" s="126">
        <v>664</v>
      </c>
      <c r="X22" s="126">
        <v>762</v>
      </c>
      <c r="Y22" s="126">
        <v>3314</v>
      </c>
      <c r="Z22" s="126">
        <v>1476</v>
      </c>
      <c r="AA22" s="126">
        <v>489</v>
      </c>
      <c r="AB22" s="126">
        <v>5279</v>
      </c>
      <c r="AC22" s="126">
        <v>0</v>
      </c>
      <c r="AD22" s="126">
        <v>0</v>
      </c>
      <c r="AE22" s="126">
        <v>0</v>
      </c>
      <c r="AF22" s="141">
        <v>0</v>
      </c>
      <c r="AG22" s="55">
        <v>12</v>
      </c>
    </row>
    <row r="23" spans="1:33" ht="20.100000000000001" customHeight="1" x14ac:dyDescent="0.15">
      <c r="A23" s="117">
        <v>13</v>
      </c>
      <c r="B23" s="30" t="s">
        <v>317</v>
      </c>
      <c r="C23" s="123">
        <v>20799</v>
      </c>
      <c r="D23" s="124">
        <v>0</v>
      </c>
      <c r="E23" s="124">
        <v>10280</v>
      </c>
      <c r="F23" s="124">
        <v>3822</v>
      </c>
      <c r="G23" s="124">
        <v>34901</v>
      </c>
      <c r="H23" s="124">
        <v>10</v>
      </c>
      <c r="I23" s="124">
        <v>1539</v>
      </c>
      <c r="J23" s="124">
        <v>7</v>
      </c>
      <c r="K23" s="124">
        <v>5</v>
      </c>
      <c r="L23" s="124">
        <v>2</v>
      </c>
      <c r="M23" s="126">
        <v>462</v>
      </c>
      <c r="N23" s="126">
        <v>502</v>
      </c>
      <c r="O23" s="126">
        <v>240</v>
      </c>
      <c r="P23" s="126">
        <v>291</v>
      </c>
      <c r="Q23" s="55">
        <v>13</v>
      </c>
      <c r="R23" s="67"/>
      <c r="S23" s="117">
        <v>13</v>
      </c>
      <c r="T23" s="30" t="s">
        <v>317</v>
      </c>
      <c r="U23" s="126">
        <v>186</v>
      </c>
      <c r="V23" s="126">
        <v>234</v>
      </c>
      <c r="W23" s="126">
        <v>888</v>
      </c>
      <c r="X23" s="126">
        <v>1027</v>
      </c>
      <c r="Y23" s="126">
        <v>3163</v>
      </c>
      <c r="Z23" s="126">
        <v>1310</v>
      </c>
      <c r="AA23" s="126">
        <v>421</v>
      </c>
      <c r="AB23" s="126">
        <v>4894</v>
      </c>
      <c r="AC23" s="126">
        <v>1294</v>
      </c>
      <c r="AD23" s="126">
        <v>480</v>
      </c>
      <c r="AE23" s="126">
        <v>149</v>
      </c>
      <c r="AF23" s="141">
        <v>1923</v>
      </c>
      <c r="AG23" s="55">
        <v>13</v>
      </c>
    </row>
    <row r="24" spans="1:33" ht="20.100000000000001" customHeight="1" x14ac:dyDescent="0.15">
      <c r="A24" s="117">
        <v>14</v>
      </c>
      <c r="B24" s="30" t="s">
        <v>182</v>
      </c>
      <c r="C24" s="292">
        <v>3479</v>
      </c>
      <c r="D24" s="292">
        <v>0</v>
      </c>
      <c r="E24" s="292">
        <v>1095</v>
      </c>
      <c r="F24" s="292">
        <v>899</v>
      </c>
      <c r="G24" s="292">
        <v>5473</v>
      </c>
      <c r="H24" s="292">
        <v>3</v>
      </c>
      <c r="I24" s="292">
        <v>43</v>
      </c>
      <c r="J24" s="292">
        <v>7</v>
      </c>
      <c r="K24" s="292">
        <v>5</v>
      </c>
      <c r="L24" s="292">
        <v>2</v>
      </c>
      <c r="M24" s="87">
        <v>96</v>
      </c>
      <c r="N24" s="87">
        <v>100</v>
      </c>
      <c r="O24" s="87">
        <v>43</v>
      </c>
      <c r="P24" s="87">
        <v>45</v>
      </c>
      <c r="Q24" s="55">
        <v>14</v>
      </c>
      <c r="R24" s="67"/>
      <c r="S24" s="117">
        <v>14</v>
      </c>
      <c r="T24" s="30" t="s">
        <v>182</v>
      </c>
      <c r="U24" s="87">
        <v>22</v>
      </c>
      <c r="V24" s="87">
        <v>25</v>
      </c>
      <c r="W24" s="87">
        <v>161</v>
      </c>
      <c r="X24" s="87">
        <v>170</v>
      </c>
      <c r="Y24" s="126">
        <v>455</v>
      </c>
      <c r="Z24" s="126">
        <v>146</v>
      </c>
      <c r="AA24" s="126">
        <v>33</v>
      </c>
      <c r="AB24" s="126">
        <v>634</v>
      </c>
      <c r="AC24" s="126">
        <v>403</v>
      </c>
      <c r="AD24" s="126">
        <v>129</v>
      </c>
      <c r="AE24" s="126">
        <v>27</v>
      </c>
      <c r="AF24" s="141">
        <v>559</v>
      </c>
      <c r="AG24" s="55">
        <v>14</v>
      </c>
    </row>
    <row r="25" spans="1:33" ht="20.100000000000001" customHeight="1" x14ac:dyDescent="0.15">
      <c r="A25" s="288">
        <v>15</v>
      </c>
      <c r="B25" s="33" t="s">
        <v>184</v>
      </c>
      <c r="C25" s="292">
        <v>1586</v>
      </c>
      <c r="D25" s="292">
        <v>0</v>
      </c>
      <c r="E25" s="292">
        <v>544</v>
      </c>
      <c r="F25" s="292">
        <v>400</v>
      </c>
      <c r="G25" s="292">
        <v>2530</v>
      </c>
      <c r="H25" s="292">
        <v>0</v>
      </c>
      <c r="I25" s="292">
        <v>0</v>
      </c>
      <c r="J25" s="292">
        <v>7</v>
      </c>
      <c r="K25" s="292">
        <v>5</v>
      </c>
      <c r="L25" s="292">
        <v>2</v>
      </c>
      <c r="M25" s="87">
        <v>42</v>
      </c>
      <c r="N25" s="87">
        <v>44</v>
      </c>
      <c r="O25" s="87">
        <v>24</v>
      </c>
      <c r="P25" s="87">
        <v>28</v>
      </c>
      <c r="Q25" s="55">
        <v>15</v>
      </c>
      <c r="R25" s="67"/>
      <c r="S25" s="117">
        <v>15</v>
      </c>
      <c r="T25" s="30" t="s">
        <v>184</v>
      </c>
      <c r="U25" s="87">
        <v>13</v>
      </c>
      <c r="V25" s="87">
        <v>16</v>
      </c>
      <c r="W25" s="87">
        <v>79</v>
      </c>
      <c r="X25" s="87">
        <v>88</v>
      </c>
      <c r="Y25" s="126">
        <v>170</v>
      </c>
      <c r="Z25" s="126">
        <v>77</v>
      </c>
      <c r="AA25" s="126">
        <v>17</v>
      </c>
      <c r="AB25" s="126">
        <v>264</v>
      </c>
      <c r="AC25" s="126">
        <v>133</v>
      </c>
      <c r="AD25" s="126">
        <v>54</v>
      </c>
      <c r="AE25" s="126">
        <v>11</v>
      </c>
      <c r="AF25" s="141">
        <v>198</v>
      </c>
      <c r="AG25" s="55">
        <v>15</v>
      </c>
    </row>
    <row r="26" spans="1:33" ht="20.100000000000001" customHeight="1" x14ac:dyDescent="0.15">
      <c r="A26" s="117">
        <v>16</v>
      </c>
      <c r="B26" s="30" t="s">
        <v>185</v>
      </c>
      <c r="C26" s="293">
        <v>3678</v>
      </c>
      <c r="D26" s="130">
        <v>295</v>
      </c>
      <c r="E26" s="130">
        <v>1982</v>
      </c>
      <c r="F26" s="130">
        <v>901</v>
      </c>
      <c r="G26" s="130">
        <v>6856</v>
      </c>
      <c r="H26" s="130">
        <v>3</v>
      </c>
      <c r="I26" s="130">
        <v>50</v>
      </c>
      <c r="J26" s="130">
        <v>7</v>
      </c>
      <c r="K26" s="130">
        <v>5</v>
      </c>
      <c r="L26" s="130">
        <v>2</v>
      </c>
      <c r="M26" s="178">
        <v>59</v>
      </c>
      <c r="N26" s="178">
        <v>63</v>
      </c>
      <c r="O26" s="178">
        <v>25</v>
      </c>
      <c r="P26" s="178">
        <v>26</v>
      </c>
      <c r="Q26" s="188">
        <v>16</v>
      </c>
      <c r="R26" s="312"/>
      <c r="S26" s="289">
        <v>16</v>
      </c>
      <c r="T26" s="31" t="s">
        <v>185</v>
      </c>
      <c r="U26" s="178">
        <v>22</v>
      </c>
      <c r="V26" s="178">
        <v>27</v>
      </c>
      <c r="W26" s="178">
        <v>106</v>
      </c>
      <c r="X26" s="178">
        <v>116</v>
      </c>
      <c r="Y26" s="178">
        <v>573</v>
      </c>
      <c r="Z26" s="178">
        <v>169</v>
      </c>
      <c r="AA26" s="178">
        <v>70</v>
      </c>
      <c r="AB26" s="178">
        <v>812</v>
      </c>
      <c r="AC26" s="178">
        <v>290</v>
      </c>
      <c r="AD26" s="178">
        <v>87</v>
      </c>
      <c r="AE26" s="178">
        <v>30</v>
      </c>
      <c r="AF26" s="143">
        <v>407</v>
      </c>
      <c r="AG26" s="188">
        <v>16</v>
      </c>
    </row>
    <row r="27" spans="1:33" ht="20.100000000000001" customHeight="1" x14ac:dyDescent="0.15">
      <c r="A27" s="117">
        <v>17</v>
      </c>
      <c r="B27" s="30" t="s">
        <v>318</v>
      </c>
      <c r="C27" s="123">
        <v>12120</v>
      </c>
      <c r="D27" s="124">
        <v>2131</v>
      </c>
      <c r="E27" s="124">
        <v>6605</v>
      </c>
      <c r="F27" s="124">
        <v>3237</v>
      </c>
      <c r="G27" s="124">
        <v>24093</v>
      </c>
      <c r="H27" s="124">
        <v>3</v>
      </c>
      <c r="I27" s="124">
        <v>147</v>
      </c>
      <c r="J27" s="124">
        <v>7</v>
      </c>
      <c r="K27" s="124">
        <v>5</v>
      </c>
      <c r="L27" s="124">
        <v>2</v>
      </c>
      <c r="M27" s="126">
        <v>249</v>
      </c>
      <c r="N27" s="126">
        <v>267</v>
      </c>
      <c r="O27" s="126">
        <v>141</v>
      </c>
      <c r="P27" s="126">
        <v>167</v>
      </c>
      <c r="Q27" s="55">
        <v>17</v>
      </c>
      <c r="R27" s="67"/>
      <c r="S27" s="117">
        <v>17</v>
      </c>
      <c r="T27" s="30" t="s">
        <v>318</v>
      </c>
      <c r="U27" s="126">
        <v>107</v>
      </c>
      <c r="V27" s="126">
        <v>137</v>
      </c>
      <c r="W27" s="126">
        <v>497</v>
      </c>
      <c r="X27" s="126">
        <v>571</v>
      </c>
      <c r="Y27" s="126">
        <v>1477</v>
      </c>
      <c r="Z27" s="126">
        <v>660</v>
      </c>
      <c r="AA27" s="126">
        <v>216</v>
      </c>
      <c r="AB27" s="126">
        <v>2353</v>
      </c>
      <c r="AC27" s="126">
        <v>820</v>
      </c>
      <c r="AD27" s="126">
        <v>331</v>
      </c>
      <c r="AE27" s="126">
        <v>100</v>
      </c>
      <c r="AF27" s="141">
        <v>1251</v>
      </c>
      <c r="AG27" s="55">
        <v>17</v>
      </c>
    </row>
    <row r="28" spans="1:33" ht="20.100000000000001" customHeight="1" x14ac:dyDescent="0.15">
      <c r="A28" s="117">
        <v>18</v>
      </c>
      <c r="B28" s="30" t="s">
        <v>319</v>
      </c>
      <c r="C28" s="123">
        <v>11480</v>
      </c>
      <c r="D28" s="124">
        <v>787</v>
      </c>
      <c r="E28" s="124">
        <v>4469</v>
      </c>
      <c r="F28" s="124">
        <v>3099</v>
      </c>
      <c r="G28" s="124">
        <v>19835</v>
      </c>
      <c r="H28" s="124">
        <v>13</v>
      </c>
      <c r="I28" s="124">
        <v>1105</v>
      </c>
      <c r="J28" s="124">
        <v>7</v>
      </c>
      <c r="K28" s="124">
        <v>5</v>
      </c>
      <c r="L28" s="124">
        <v>2</v>
      </c>
      <c r="M28" s="126">
        <v>135</v>
      </c>
      <c r="N28" s="126">
        <v>147</v>
      </c>
      <c r="O28" s="126">
        <v>60</v>
      </c>
      <c r="P28" s="126">
        <v>73</v>
      </c>
      <c r="Q28" s="55">
        <v>18</v>
      </c>
      <c r="R28" s="67"/>
      <c r="S28" s="117">
        <v>18</v>
      </c>
      <c r="T28" s="30" t="s">
        <v>319</v>
      </c>
      <c r="U28" s="126">
        <v>43</v>
      </c>
      <c r="V28" s="126">
        <v>51</v>
      </c>
      <c r="W28" s="126">
        <v>238</v>
      </c>
      <c r="X28" s="126">
        <v>271</v>
      </c>
      <c r="Y28" s="126">
        <v>1235</v>
      </c>
      <c r="Z28" s="126">
        <v>438</v>
      </c>
      <c r="AA28" s="126">
        <v>122</v>
      </c>
      <c r="AB28" s="126">
        <v>1795</v>
      </c>
      <c r="AC28" s="126">
        <v>945</v>
      </c>
      <c r="AD28" s="126">
        <v>300</v>
      </c>
      <c r="AE28" s="126">
        <v>86</v>
      </c>
      <c r="AF28" s="141">
        <v>1331</v>
      </c>
      <c r="AG28" s="55">
        <v>18</v>
      </c>
    </row>
    <row r="29" spans="1:33" ht="20.100000000000001" customHeight="1" x14ac:dyDescent="0.15">
      <c r="A29" s="117">
        <v>19</v>
      </c>
      <c r="B29" s="30" t="s">
        <v>139</v>
      </c>
      <c r="C29" s="292">
        <v>5829</v>
      </c>
      <c r="D29" s="292">
        <v>0</v>
      </c>
      <c r="E29" s="292">
        <v>1843</v>
      </c>
      <c r="F29" s="292">
        <v>1582</v>
      </c>
      <c r="G29" s="292">
        <v>9254</v>
      </c>
      <c r="H29" s="292">
        <v>3</v>
      </c>
      <c r="I29" s="292">
        <v>305</v>
      </c>
      <c r="J29" s="292">
        <v>7</v>
      </c>
      <c r="K29" s="292">
        <v>5</v>
      </c>
      <c r="L29" s="292">
        <v>2</v>
      </c>
      <c r="M29" s="87">
        <v>138</v>
      </c>
      <c r="N29" s="87">
        <v>145</v>
      </c>
      <c r="O29" s="87">
        <v>92</v>
      </c>
      <c r="P29" s="87">
        <v>109</v>
      </c>
      <c r="Q29" s="55">
        <v>19</v>
      </c>
      <c r="R29" s="67"/>
      <c r="S29" s="117">
        <v>19</v>
      </c>
      <c r="T29" s="30" t="s">
        <v>139</v>
      </c>
      <c r="U29" s="87">
        <v>50</v>
      </c>
      <c r="V29" s="87">
        <v>57</v>
      </c>
      <c r="W29" s="87">
        <v>280</v>
      </c>
      <c r="X29" s="87">
        <v>311</v>
      </c>
      <c r="Y29" s="126">
        <v>508</v>
      </c>
      <c r="Z29" s="126">
        <v>273</v>
      </c>
      <c r="AA29" s="126">
        <v>57</v>
      </c>
      <c r="AB29" s="126">
        <v>838</v>
      </c>
      <c r="AC29" s="126">
        <v>483</v>
      </c>
      <c r="AD29" s="126">
        <v>230</v>
      </c>
      <c r="AE29" s="126">
        <v>50</v>
      </c>
      <c r="AF29" s="141">
        <v>763</v>
      </c>
      <c r="AG29" s="55">
        <v>19</v>
      </c>
    </row>
    <row r="30" spans="1:33" ht="20.100000000000001" customHeight="1" x14ac:dyDescent="0.15">
      <c r="A30" s="288">
        <v>20</v>
      </c>
      <c r="B30" s="33" t="s">
        <v>187</v>
      </c>
      <c r="C30" s="292">
        <v>3056</v>
      </c>
      <c r="D30" s="292">
        <v>478</v>
      </c>
      <c r="E30" s="292">
        <v>1462</v>
      </c>
      <c r="F30" s="292">
        <v>938</v>
      </c>
      <c r="G30" s="292">
        <v>5934</v>
      </c>
      <c r="H30" s="292">
        <v>1</v>
      </c>
      <c r="I30" s="292">
        <v>2</v>
      </c>
      <c r="J30" s="292">
        <v>7</v>
      </c>
      <c r="K30" s="292">
        <v>5</v>
      </c>
      <c r="L30" s="292">
        <v>2</v>
      </c>
      <c r="M30" s="87">
        <v>101</v>
      </c>
      <c r="N30" s="87">
        <v>107</v>
      </c>
      <c r="O30" s="87">
        <v>51</v>
      </c>
      <c r="P30" s="87">
        <v>56</v>
      </c>
      <c r="Q30" s="55">
        <v>20</v>
      </c>
      <c r="R30" s="67"/>
      <c r="S30" s="117">
        <v>20</v>
      </c>
      <c r="T30" s="30" t="s">
        <v>187</v>
      </c>
      <c r="U30" s="87">
        <v>36</v>
      </c>
      <c r="V30" s="87">
        <v>41</v>
      </c>
      <c r="W30" s="87">
        <v>188</v>
      </c>
      <c r="X30" s="87">
        <v>204</v>
      </c>
      <c r="Y30" s="126">
        <v>524</v>
      </c>
      <c r="Z30" s="126">
        <v>196</v>
      </c>
      <c r="AA30" s="126">
        <v>57</v>
      </c>
      <c r="AB30" s="126">
        <v>777</v>
      </c>
      <c r="AC30" s="126">
        <v>354</v>
      </c>
      <c r="AD30" s="126">
        <v>128</v>
      </c>
      <c r="AE30" s="126">
        <v>36</v>
      </c>
      <c r="AF30" s="141">
        <v>518</v>
      </c>
      <c r="AG30" s="55">
        <v>20</v>
      </c>
    </row>
    <row r="31" spans="1:33" ht="20.100000000000001" customHeight="1" x14ac:dyDescent="0.15">
      <c r="A31" s="117">
        <v>21</v>
      </c>
      <c r="B31" s="30" t="s">
        <v>188</v>
      </c>
      <c r="C31" s="293">
        <v>3073</v>
      </c>
      <c r="D31" s="130">
        <v>0</v>
      </c>
      <c r="E31" s="130">
        <v>1527</v>
      </c>
      <c r="F31" s="130">
        <v>741</v>
      </c>
      <c r="G31" s="130">
        <v>5341</v>
      </c>
      <c r="H31" s="130">
        <v>1</v>
      </c>
      <c r="I31" s="130">
        <v>156</v>
      </c>
      <c r="J31" s="130">
        <v>7</v>
      </c>
      <c r="K31" s="130">
        <v>5</v>
      </c>
      <c r="L31" s="130">
        <v>2</v>
      </c>
      <c r="M31" s="178">
        <v>50</v>
      </c>
      <c r="N31" s="178">
        <v>52</v>
      </c>
      <c r="O31" s="178">
        <v>34</v>
      </c>
      <c r="P31" s="178">
        <v>39</v>
      </c>
      <c r="Q31" s="188">
        <v>21</v>
      </c>
      <c r="R31" s="312"/>
      <c r="S31" s="289">
        <v>21</v>
      </c>
      <c r="T31" s="31" t="s">
        <v>188</v>
      </c>
      <c r="U31" s="178">
        <v>24</v>
      </c>
      <c r="V31" s="178">
        <v>32</v>
      </c>
      <c r="W31" s="178">
        <v>108</v>
      </c>
      <c r="X31" s="178">
        <v>123</v>
      </c>
      <c r="Y31" s="178">
        <v>328</v>
      </c>
      <c r="Z31" s="178">
        <v>176</v>
      </c>
      <c r="AA31" s="178">
        <v>58</v>
      </c>
      <c r="AB31" s="178">
        <v>562</v>
      </c>
      <c r="AC31" s="178">
        <v>175</v>
      </c>
      <c r="AD31" s="178">
        <v>85</v>
      </c>
      <c r="AE31" s="178">
        <v>24</v>
      </c>
      <c r="AF31" s="143">
        <v>284</v>
      </c>
      <c r="AG31" s="188">
        <v>21</v>
      </c>
    </row>
    <row r="32" spans="1:33" ht="20.100000000000001" customHeight="1" x14ac:dyDescent="0.15">
      <c r="A32" s="117">
        <v>22</v>
      </c>
      <c r="B32" s="30" t="s">
        <v>189</v>
      </c>
      <c r="C32" s="292">
        <v>22779</v>
      </c>
      <c r="D32" s="292">
        <v>0</v>
      </c>
      <c r="E32" s="292">
        <v>7718</v>
      </c>
      <c r="F32" s="292">
        <v>4742</v>
      </c>
      <c r="G32" s="292">
        <v>35239</v>
      </c>
      <c r="H32" s="292">
        <v>16</v>
      </c>
      <c r="I32" s="292">
        <v>571</v>
      </c>
      <c r="J32" s="292">
        <v>7</v>
      </c>
      <c r="K32" s="292">
        <v>5</v>
      </c>
      <c r="L32" s="292">
        <v>2</v>
      </c>
      <c r="M32" s="87">
        <v>26</v>
      </c>
      <c r="N32" s="87">
        <v>28</v>
      </c>
      <c r="O32" s="87">
        <v>7</v>
      </c>
      <c r="P32" s="87">
        <v>9</v>
      </c>
      <c r="Q32" s="55">
        <v>22</v>
      </c>
      <c r="R32" s="67"/>
      <c r="S32" s="117">
        <v>22</v>
      </c>
      <c r="T32" s="30" t="s">
        <v>189</v>
      </c>
      <c r="U32" s="87">
        <v>6</v>
      </c>
      <c r="V32" s="87">
        <v>6</v>
      </c>
      <c r="W32" s="87">
        <v>39</v>
      </c>
      <c r="X32" s="87">
        <v>43</v>
      </c>
      <c r="Y32" s="126">
        <v>216</v>
      </c>
      <c r="Z32" s="126">
        <v>49</v>
      </c>
      <c r="AA32" s="126">
        <v>13</v>
      </c>
      <c r="AB32" s="126">
        <v>278</v>
      </c>
      <c r="AC32" s="126">
        <v>200</v>
      </c>
      <c r="AD32" s="126">
        <v>38</v>
      </c>
      <c r="AE32" s="126">
        <v>13</v>
      </c>
      <c r="AF32" s="141">
        <v>251</v>
      </c>
      <c r="AG32" s="55">
        <v>22</v>
      </c>
    </row>
    <row r="33" spans="1:33" ht="20.100000000000001" customHeight="1" x14ac:dyDescent="0.15">
      <c r="A33" s="117">
        <v>23</v>
      </c>
      <c r="B33" s="30" t="s">
        <v>191</v>
      </c>
      <c r="C33" s="292">
        <v>15861</v>
      </c>
      <c r="D33" s="292">
        <v>0</v>
      </c>
      <c r="E33" s="292">
        <v>7482</v>
      </c>
      <c r="F33" s="292">
        <v>3460</v>
      </c>
      <c r="G33" s="292">
        <v>26803</v>
      </c>
      <c r="H33" s="292">
        <v>8</v>
      </c>
      <c r="I33" s="292">
        <v>528</v>
      </c>
      <c r="J33" s="292">
        <v>7</v>
      </c>
      <c r="K33" s="292">
        <v>5</v>
      </c>
      <c r="L33" s="292">
        <v>2</v>
      </c>
      <c r="M33" s="87">
        <v>231</v>
      </c>
      <c r="N33" s="87">
        <v>253</v>
      </c>
      <c r="O33" s="87">
        <v>193</v>
      </c>
      <c r="P33" s="87">
        <v>241</v>
      </c>
      <c r="Q33" s="55">
        <v>23</v>
      </c>
      <c r="R33" s="67"/>
      <c r="S33" s="117">
        <v>23</v>
      </c>
      <c r="T33" s="30" t="s">
        <v>191</v>
      </c>
      <c r="U33" s="87">
        <v>160</v>
      </c>
      <c r="V33" s="87">
        <v>204</v>
      </c>
      <c r="W33" s="87">
        <v>584</v>
      </c>
      <c r="X33" s="87">
        <v>698</v>
      </c>
      <c r="Y33" s="126">
        <v>1328</v>
      </c>
      <c r="Z33" s="126">
        <v>904</v>
      </c>
      <c r="AA33" s="126">
        <v>306</v>
      </c>
      <c r="AB33" s="126">
        <v>2538</v>
      </c>
      <c r="AC33" s="126">
        <v>695</v>
      </c>
      <c r="AD33" s="126">
        <v>415</v>
      </c>
      <c r="AE33" s="126">
        <v>138</v>
      </c>
      <c r="AF33" s="141">
        <v>1248</v>
      </c>
      <c r="AG33" s="55">
        <v>23</v>
      </c>
    </row>
    <row r="34" spans="1:33" ht="20.100000000000001" customHeight="1" x14ac:dyDescent="0.15">
      <c r="A34" s="117">
        <v>24</v>
      </c>
      <c r="B34" s="30" t="s">
        <v>192</v>
      </c>
      <c r="C34" s="292">
        <v>12152</v>
      </c>
      <c r="D34" s="292">
        <v>0</v>
      </c>
      <c r="E34" s="292">
        <v>4558</v>
      </c>
      <c r="F34" s="292">
        <v>5609</v>
      </c>
      <c r="G34" s="292">
        <v>22319</v>
      </c>
      <c r="H34" s="292">
        <v>6</v>
      </c>
      <c r="I34" s="292">
        <v>1415</v>
      </c>
      <c r="J34" s="292">
        <v>7</v>
      </c>
      <c r="K34" s="292">
        <v>5</v>
      </c>
      <c r="L34" s="292">
        <v>2</v>
      </c>
      <c r="M34" s="87">
        <v>236</v>
      </c>
      <c r="N34" s="87">
        <v>259</v>
      </c>
      <c r="O34" s="87">
        <v>157</v>
      </c>
      <c r="P34" s="87">
        <v>185</v>
      </c>
      <c r="Q34" s="55">
        <v>24</v>
      </c>
      <c r="R34" s="67"/>
      <c r="S34" s="117">
        <v>24</v>
      </c>
      <c r="T34" s="30" t="s">
        <v>192</v>
      </c>
      <c r="U34" s="87">
        <v>105</v>
      </c>
      <c r="V34" s="87">
        <v>132</v>
      </c>
      <c r="W34" s="87">
        <v>498</v>
      </c>
      <c r="X34" s="87">
        <v>576</v>
      </c>
      <c r="Y34" s="126">
        <v>1088</v>
      </c>
      <c r="Z34" s="126">
        <v>555</v>
      </c>
      <c r="AA34" s="126">
        <v>158</v>
      </c>
      <c r="AB34" s="126">
        <v>1801</v>
      </c>
      <c r="AC34" s="126">
        <v>1487</v>
      </c>
      <c r="AD34" s="126">
        <v>707</v>
      </c>
      <c r="AE34" s="126">
        <v>189</v>
      </c>
      <c r="AF34" s="141">
        <v>2383</v>
      </c>
      <c r="AG34" s="55">
        <v>24</v>
      </c>
    </row>
    <row r="35" spans="1:33" ht="20.100000000000001" customHeight="1" x14ac:dyDescent="0.15">
      <c r="A35" s="21">
        <v>25</v>
      </c>
      <c r="B35" s="30" t="s">
        <v>12</v>
      </c>
      <c r="C35" s="149">
        <v>1498</v>
      </c>
      <c r="D35" s="149">
        <v>0</v>
      </c>
      <c r="E35" s="149">
        <v>689</v>
      </c>
      <c r="F35" s="149">
        <v>395</v>
      </c>
      <c r="G35" s="149">
        <v>2582</v>
      </c>
      <c r="H35" s="149">
        <v>0</v>
      </c>
      <c r="I35" s="149">
        <v>0</v>
      </c>
      <c r="J35" s="149">
        <v>7</v>
      </c>
      <c r="K35" s="149">
        <v>5</v>
      </c>
      <c r="L35" s="149">
        <v>2</v>
      </c>
      <c r="M35" s="125">
        <v>24</v>
      </c>
      <c r="N35" s="125">
        <v>26</v>
      </c>
      <c r="O35" s="125">
        <v>29</v>
      </c>
      <c r="P35" s="125">
        <v>35</v>
      </c>
      <c r="Q35" s="189">
        <v>25</v>
      </c>
      <c r="R35" s="313"/>
      <c r="S35" s="21">
        <v>25</v>
      </c>
      <c r="T35" s="30" t="s">
        <v>12</v>
      </c>
      <c r="U35" s="125">
        <v>9</v>
      </c>
      <c r="V35" s="125">
        <v>11</v>
      </c>
      <c r="W35" s="125">
        <v>62</v>
      </c>
      <c r="X35" s="125">
        <v>72</v>
      </c>
      <c r="Y35" s="125">
        <v>112</v>
      </c>
      <c r="Z35" s="125">
        <v>106</v>
      </c>
      <c r="AA35" s="125">
        <v>13</v>
      </c>
      <c r="AB35" s="125">
        <v>231</v>
      </c>
      <c r="AC35" s="125">
        <v>73</v>
      </c>
      <c r="AD35" s="125">
        <v>62</v>
      </c>
      <c r="AE35" s="125">
        <v>7</v>
      </c>
      <c r="AF35" s="142">
        <v>142</v>
      </c>
      <c r="AG35" s="189">
        <v>25</v>
      </c>
    </row>
    <row r="36" spans="1:33" ht="20.100000000000001" customHeight="1" x14ac:dyDescent="0.15">
      <c r="A36" s="25" t="s">
        <v>217</v>
      </c>
      <c r="B36" s="34"/>
      <c r="C36" s="154">
        <f t="shared" ref="C36:I36" si="0">SUM(C11:C35)</f>
        <v>819640</v>
      </c>
      <c r="D36" s="154">
        <f t="shared" si="0"/>
        <v>3691</v>
      </c>
      <c r="E36" s="154">
        <f t="shared" si="0"/>
        <v>357554</v>
      </c>
      <c r="F36" s="154">
        <f t="shared" si="0"/>
        <v>199688</v>
      </c>
      <c r="G36" s="154">
        <f t="shared" si="0"/>
        <v>1380573</v>
      </c>
      <c r="H36" s="154">
        <f t="shared" si="0"/>
        <v>705</v>
      </c>
      <c r="I36" s="154">
        <f t="shared" si="0"/>
        <v>94601</v>
      </c>
      <c r="J36" s="303" t="s">
        <v>302</v>
      </c>
      <c r="K36" s="303" t="s">
        <v>302</v>
      </c>
      <c r="L36" s="303" t="s">
        <v>302</v>
      </c>
      <c r="M36" s="131">
        <f>SUM(M11:M35)</f>
        <v>15677</v>
      </c>
      <c r="N36" s="131">
        <f>SUM(N11:N35)</f>
        <v>16867</v>
      </c>
      <c r="O36" s="131">
        <f>SUM(O11:O35)</f>
        <v>8572</v>
      </c>
      <c r="P36" s="131">
        <f>SUM(P11:P35)</f>
        <v>10048</v>
      </c>
      <c r="Q36" s="307"/>
      <c r="R36" s="124"/>
      <c r="S36" s="25" t="s">
        <v>217</v>
      </c>
      <c r="T36" s="34"/>
      <c r="U36" s="131">
        <f t="shared" ref="U36:AF36" si="1">SUM(U11:U35)</f>
        <v>6024</v>
      </c>
      <c r="V36" s="131">
        <f t="shared" si="1"/>
        <v>7275</v>
      </c>
      <c r="W36" s="131">
        <f t="shared" si="1"/>
        <v>30273</v>
      </c>
      <c r="X36" s="131">
        <f t="shared" si="1"/>
        <v>34190</v>
      </c>
      <c r="Y36" s="131">
        <f t="shared" si="1"/>
        <v>101354</v>
      </c>
      <c r="Z36" s="131">
        <f t="shared" si="1"/>
        <v>42834</v>
      </c>
      <c r="AA36" s="131">
        <f t="shared" si="1"/>
        <v>12424</v>
      </c>
      <c r="AB36" s="131">
        <f t="shared" si="1"/>
        <v>156612</v>
      </c>
      <c r="AC36" s="131">
        <f t="shared" si="1"/>
        <v>64611</v>
      </c>
      <c r="AD36" s="131">
        <f t="shared" si="1"/>
        <v>24348</v>
      </c>
      <c r="AE36" s="131">
        <f t="shared" si="1"/>
        <v>6768</v>
      </c>
      <c r="AF36" s="144">
        <f t="shared" si="1"/>
        <v>95727</v>
      </c>
      <c r="AG36" s="307"/>
    </row>
  </sheetData>
  <mergeCells count="25">
    <mergeCell ref="AG6:AG10"/>
    <mergeCell ref="H7:H9"/>
    <mergeCell ref="I7:I9"/>
    <mergeCell ref="J8:J9"/>
    <mergeCell ref="K8:K9"/>
    <mergeCell ref="L8:L9"/>
    <mergeCell ref="Y8:Y9"/>
    <mergeCell ref="Z8:Z9"/>
    <mergeCell ref="AA8:AA9"/>
    <mergeCell ref="AB8:AB9"/>
    <mergeCell ref="C6:G6"/>
    <mergeCell ref="AC8:AC9"/>
    <mergeCell ref="AD8:AD9"/>
    <mergeCell ref="AE8:AE9"/>
    <mergeCell ref="AF8:AF9"/>
    <mergeCell ref="Q6:Q10"/>
    <mergeCell ref="C7:C9"/>
    <mergeCell ref="D7:D9"/>
    <mergeCell ref="E7:E9"/>
    <mergeCell ref="F7:F9"/>
    <mergeCell ref="G7:G9"/>
    <mergeCell ref="H6:I6"/>
    <mergeCell ref="J6:P6"/>
    <mergeCell ref="J7:L7"/>
    <mergeCell ref="M7:P7"/>
  </mergeCells>
  <phoneticPr fontId="2"/>
  <pageMargins left="0.78740157480314965" right="0.78740157480314965" top="0.78740157480314965" bottom="0.70866141732283472" header="0.51181102362204722" footer="0.51181102362204722"/>
  <pageSetup paperSize="9" scale="90" firstPageNumber="59" orientation="portrait" useFirstPageNumber="1" r:id="rId1"/>
  <headerFooter scaleWithDoc="0" alignWithMargins="0">
    <oddFooter>&amp;C- &amp;P -</oddFooter>
  </headerFooter>
  <colBreaks count="3" manualBreakCount="3">
    <brk id="7" max="35" man="1"/>
    <brk id="17" max="1048575" man="1"/>
    <brk id="28" max="3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99"/>
    <pageSetUpPr fitToPage="1"/>
  </sheetPr>
  <dimension ref="A1:Y34"/>
  <sheetViews>
    <sheetView view="pageBreakPreview" zoomScaleNormal="100" zoomScaleSheetLayoutView="100" workbookViewId="0">
      <selection sqref="A1:XFD1048576"/>
    </sheetView>
  </sheetViews>
  <sheetFormatPr defaultColWidth="10.625" defaultRowHeight="20.100000000000001" customHeight="1" x14ac:dyDescent="0.15"/>
  <cols>
    <col min="1" max="1" width="7.125" style="17" customWidth="1"/>
    <col min="2" max="5" width="11.625" style="17" customWidth="1"/>
    <col min="6" max="13" width="9.625" style="17" customWidth="1"/>
    <col min="14" max="14" width="5.625" style="18" customWidth="1"/>
    <col min="15" max="15" width="28.25" style="17" customWidth="1"/>
    <col min="16" max="16" width="7.125" style="17" customWidth="1"/>
    <col min="17" max="17" width="9.625" style="17" bestFit="1" customWidth="1"/>
    <col min="18" max="25" width="8.625" style="17" customWidth="1"/>
    <col min="26" max="16384" width="10.625" style="17"/>
  </cols>
  <sheetData>
    <row r="1" spans="1:25" ht="20.100000000000001" customHeight="1" x14ac:dyDescent="0.15">
      <c r="A1" s="17" t="str">
        <f>目次!A6</f>
        <v>令和３年度　市町村税の課税状況等の調</v>
      </c>
    </row>
    <row r="2" spans="1:25" ht="20.100000000000001" customHeight="1" x14ac:dyDescent="0.15">
      <c r="A2" s="17" t="s">
        <v>123</v>
      </c>
    </row>
    <row r="4" spans="1:25" ht="20.100000000000001" customHeight="1" x14ac:dyDescent="0.15">
      <c r="A4" s="17" t="s">
        <v>446</v>
      </c>
      <c r="B4" s="17" t="str">
        <f>目次!C33</f>
        <v>課税方法等（基礎課税分）（令和２年度分）</v>
      </c>
      <c r="P4" s="17" t="str">
        <f>A4</f>
        <v>第２１表</v>
      </c>
    </row>
    <row r="5" spans="1:25" ht="20.100000000000001" customHeight="1" x14ac:dyDescent="0.15">
      <c r="M5" s="104"/>
      <c r="O5" s="104"/>
      <c r="P5" s="17" t="s">
        <v>114</v>
      </c>
      <c r="R5" s="104"/>
      <c r="S5" s="104"/>
      <c r="T5" s="179"/>
      <c r="U5" s="179"/>
      <c r="V5" s="179"/>
      <c r="W5" s="179"/>
      <c r="X5" s="345"/>
      <c r="Y5" s="345"/>
    </row>
    <row r="6" spans="1:25" ht="22.5" customHeight="1" x14ac:dyDescent="0.15">
      <c r="A6" s="19"/>
      <c r="B6" s="26" t="s">
        <v>9</v>
      </c>
      <c r="C6" s="578" t="s">
        <v>140</v>
      </c>
      <c r="D6" s="578" t="s">
        <v>141</v>
      </c>
      <c r="E6" s="320" t="s">
        <v>142</v>
      </c>
      <c r="F6" s="467" t="s">
        <v>304</v>
      </c>
      <c r="G6" s="468"/>
      <c r="H6" s="468"/>
      <c r="I6" s="468"/>
      <c r="J6" s="468"/>
      <c r="K6" s="468"/>
      <c r="L6" s="468"/>
      <c r="M6" s="469"/>
      <c r="N6" s="579" t="s">
        <v>347</v>
      </c>
      <c r="O6" s="326"/>
      <c r="P6" s="19"/>
      <c r="Q6" s="26" t="s">
        <v>9</v>
      </c>
      <c r="R6" s="331" t="s">
        <v>233</v>
      </c>
      <c r="S6" s="331" t="s">
        <v>234</v>
      </c>
      <c r="T6" s="584" t="s">
        <v>404</v>
      </c>
      <c r="U6" s="585"/>
      <c r="V6" s="585"/>
      <c r="W6" s="585"/>
      <c r="X6" s="585"/>
      <c r="Y6" s="586"/>
    </row>
    <row r="7" spans="1:25" ht="27" customHeight="1" x14ac:dyDescent="0.15">
      <c r="A7" s="116"/>
      <c r="B7" s="118"/>
      <c r="C7" s="494"/>
      <c r="D7" s="494"/>
      <c r="E7" s="582" t="s">
        <v>145</v>
      </c>
      <c r="F7" s="587" t="s">
        <v>393</v>
      </c>
      <c r="G7" s="588"/>
      <c r="H7" s="588"/>
      <c r="I7" s="589"/>
      <c r="J7" s="506" t="s">
        <v>403</v>
      </c>
      <c r="K7" s="507"/>
      <c r="L7" s="590"/>
      <c r="M7" s="563" t="s">
        <v>398</v>
      </c>
      <c r="N7" s="580"/>
      <c r="O7" s="50"/>
      <c r="P7" s="116"/>
      <c r="Q7" s="118"/>
      <c r="R7" s="594" t="s">
        <v>433</v>
      </c>
      <c r="S7" s="597" t="s">
        <v>146</v>
      </c>
      <c r="T7" s="437" t="s">
        <v>147</v>
      </c>
      <c r="U7" s="437" t="s">
        <v>117</v>
      </c>
      <c r="V7" s="437" t="s">
        <v>66</v>
      </c>
      <c r="W7" s="591" t="s">
        <v>149</v>
      </c>
      <c r="X7" s="592"/>
      <c r="Y7" s="593"/>
    </row>
    <row r="8" spans="1:25" ht="87" customHeight="1" x14ac:dyDescent="0.15">
      <c r="A8" s="116"/>
      <c r="B8" s="118"/>
      <c r="C8" s="494"/>
      <c r="D8" s="494"/>
      <c r="E8" s="583"/>
      <c r="F8" s="42" t="s">
        <v>151</v>
      </c>
      <c r="G8" s="42" t="s">
        <v>77</v>
      </c>
      <c r="H8" s="42" t="s">
        <v>152</v>
      </c>
      <c r="I8" s="42" t="s">
        <v>15</v>
      </c>
      <c r="J8" s="42" t="s">
        <v>89</v>
      </c>
      <c r="K8" s="42" t="s">
        <v>154</v>
      </c>
      <c r="L8" s="272" t="s">
        <v>15</v>
      </c>
      <c r="M8" s="564"/>
      <c r="N8" s="580"/>
      <c r="O8" s="327"/>
      <c r="P8" s="116"/>
      <c r="Q8" s="118"/>
      <c r="R8" s="595"/>
      <c r="S8" s="583"/>
      <c r="T8" s="541"/>
      <c r="U8" s="541"/>
      <c r="V8" s="541"/>
      <c r="W8" s="45" t="s">
        <v>40</v>
      </c>
      <c r="X8" s="45" t="s">
        <v>190</v>
      </c>
      <c r="Y8" s="61" t="s">
        <v>266</v>
      </c>
    </row>
    <row r="9" spans="1:25" ht="28.5" customHeight="1" x14ac:dyDescent="0.15">
      <c r="A9" s="117" t="s">
        <v>26</v>
      </c>
      <c r="B9" s="27"/>
      <c r="C9" s="43" t="s">
        <v>155</v>
      </c>
      <c r="D9" s="43" t="s">
        <v>156</v>
      </c>
      <c r="E9" s="43"/>
      <c r="F9" s="43" t="s">
        <v>196</v>
      </c>
      <c r="G9" s="43" t="s">
        <v>196</v>
      </c>
      <c r="H9" s="43" t="s">
        <v>196</v>
      </c>
      <c r="I9" s="43" t="s">
        <v>196</v>
      </c>
      <c r="J9" s="43" t="s">
        <v>196</v>
      </c>
      <c r="K9" s="43" t="s">
        <v>196</v>
      </c>
      <c r="L9" s="43" t="s">
        <v>196</v>
      </c>
      <c r="M9" s="36" t="s">
        <v>196</v>
      </c>
      <c r="N9" s="581"/>
      <c r="O9" s="328"/>
      <c r="P9" s="117" t="s">
        <v>26</v>
      </c>
      <c r="Q9" s="27"/>
      <c r="R9" s="596"/>
      <c r="S9" s="598"/>
      <c r="T9" s="43" t="s">
        <v>196</v>
      </c>
      <c r="U9" s="43" t="s">
        <v>196</v>
      </c>
      <c r="V9" s="36" t="s">
        <v>156</v>
      </c>
      <c r="W9" s="43" t="s">
        <v>156</v>
      </c>
      <c r="X9" s="43" t="s">
        <v>156</v>
      </c>
      <c r="Y9" s="62" t="s">
        <v>156</v>
      </c>
    </row>
    <row r="10" spans="1:25" ht="20.100000000000001" customHeight="1" x14ac:dyDescent="0.15">
      <c r="A10" s="286">
        <v>1</v>
      </c>
      <c r="B10" s="290" t="s">
        <v>161</v>
      </c>
      <c r="C10" s="122">
        <v>9</v>
      </c>
      <c r="D10" s="129">
        <v>630000</v>
      </c>
      <c r="E10" s="129">
        <v>2</v>
      </c>
      <c r="F10" s="321">
        <v>48</v>
      </c>
      <c r="G10" s="321">
        <v>0</v>
      </c>
      <c r="H10" s="321">
        <v>0</v>
      </c>
      <c r="I10" s="129">
        <v>48</v>
      </c>
      <c r="J10" s="129">
        <v>29</v>
      </c>
      <c r="K10" s="129">
        <v>23</v>
      </c>
      <c r="L10" s="129">
        <v>52</v>
      </c>
      <c r="M10" s="129">
        <v>100</v>
      </c>
      <c r="N10" s="134">
        <v>1</v>
      </c>
      <c r="O10" s="329"/>
      <c r="P10" s="286">
        <v>1</v>
      </c>
      <c r="Q10" s="290" t="s">
        <v>161</v>
      </c>
      <c r="R10" s="129">
        <v>1</v>
      </c>
      <c r="S10" s="129">
        <v>3</v>
      </c>
      <c r="T10" s="333">
        <v>9.2200000000000006</v>
      </c>
      <c r="U10" s="338">
        <v>0</v>
      </c>
      <c r="V10" s="129">
        <v>22960</v>
      </c>
      <c r="W10" s="341">
        <v>28690</v>
      </c>
      <c r="X10" s="341">
        <v>14340</v>
      </c>
      <c r="Y10" s="346">
        <v>21510</v>
      </c>
    </row>
    <row r="11" spans="1:25" ht="20.100000000000001" customHeight="1" x14ac:dyDescent="0.15">
      <c r="A11" s="117">
        <v>2</v>
      </c>
      <c r="B11" s="30" t="s">
        <v>165</v>
      </c>
      <c r="C11" s="123">
        <v>9</v>
      </c>
      <c r="D11" s="124">
        <v>630000</v>
      </c>
      <c r="E11" s="124">
        <v>2</v>
      </c>
      <c r="F11" s="322">
        <v>51</v>
      </c>
      <c r="G11" s="322">
        <v>0</v>
      </c>
      <c r="H11" s="322">
        <v>0</v>
      </c>
      <c r="I11" s="124">
        <v>51</v>
      </c>
      <c r="J11" s="124">
        <v>28</v>
      </c>
      <c r="K11" s="124">
        <v>21</v>
      </c>
      <c r="L11" s="124">
        <v>49</v>
      </c>
      <c r="M11" s="124">
        <v>100</v>
      </c>
      <c r="N11" s="55">
        <v>2</v>
      </c>
      <c r="O11" s="329"/>
      <c r="P11" s="117">
        <v>2</v>
      </c>
      <c r="Q11" s="30" t="s">
        <v>165</v>
      </c>
      <c r="R11" s="124">
        <v>1</v>
      </c>
      <c r="S11" s="124">
        <v>3</v>
      </c>
      <c r="T11" s="334">
        <v>7.45</v>
      </c>
      <c r="U11" s="334">
        <v>0</v>
      </c>
      <c r="V11" s="124">
        <v>17300</v>
      </c>
      <c r="W11" s="341">
        <v>20700</v>
      </c>
      <c r="X11" s="341">
        <v>10350</v>
      </c>
      <c r="Y11" s="346">
        <v>15525</v>
      </c>
    </row>
    <row r="12" spans="1:25" ht="20.100000000000001" customHeight="1" x14ac:dyDescent="0.15">
      <c r="A12" s="271">
        <v>3</v>
      </c>
      <c r="B12" s="30" t="s">
        <v>166</v>
      </c>
      <c r="C12" s="124">
        <v>8</v>
      </c>
      <c r="D12" s="124">
        <v>630000</v>
      </c>
      <c r="E12" s="124">
        <v>2</v>
      </c>
      <c r="F12" s="322">
        <v>53</v>
      </c>
      <c r="G12" s="322">
        <v>0</v>
      </c>
      <c r="H12" s="322">
        <v>0</v>
      </c>
      <c r="I12" s="124">
        <v>53</v>
      </c>
      <c r="J12" s="124">
        <v>31</v>
      </c>
      <c r="K12" s="124">
        <v>16</v>
      </c>
      <c r="L12" s="124">
        <v>47</v>
      </c>
      <c r="M12" s="124">
        <v>100</v>
      </c>
      <c r="N12" s="55">
        <v>3</v>
      </c>
      <c r="O12" s="330"/>
      <c r="P12" s="271">
        <v>3</v>
      </c>
      <c r="Q12" s="30" t="s">
        <v>166</v>
      </c>
      <c r="R12" s="124">
        <v>1</v>
      </c>
      <c r="S12" s="124">
        <v>3</v>
      </c>
      <c r="T12" s="334">
        <v>9.67</v>
      </c>
      <c r="U12" s="339">
        <v>0</v>
      </c>
      <c r="V12" s="124">
        <v>24100</v>
      </c>
      <c r="W12" s="341">
        <v>20800</v>
      </c>
      <c r="X12" s="341">
        <v>10400</v>
      </c>
      <c r="Y12" s="346">
        <v>15600</v>
      </c>
    </row>
    <row r="13" spans="1:25" ht="20.100000000000001" customHeight="1" x14ac:dyDescent="0.15">
      <c r="A13" s="117">
        <v>4</v>
      </c>
      <c r="B13" s="30" t="s">
        <v>167</v>
      </c>
      <c r="C13" s="124">
        <v>8</v>
      </c>
      <c r="D13" s="124">
        <v>630000</v>
      </c>
      <c r="E13" s="124">
        <v>2</v>
      </c>
      <c r="F13" s="322">
        <v>52</v>
      </c>
      <c r="G13" s="322">
        <v>0</v>
      </c>
      <c r="H13" s="322">
        <v>0</v>
      </c>
      <c r="I13" s="124">
        <v>52</v>
      </c>
      <c r="J13" s="124">
        <v>30</v>
      </c>
      <c r="K13" s="124">
        <v>18</v>
      </c>
      <c r="L13" s="124">
        <v>48</v>
      </c>
      <c r="M13" s="124">
        <v>100</v>
      </c>
      <c r="N13" s="55">
        <v>4</v>
      </c>
      <c r="O13" s="329"/>
      <c r="P13" s="117">
        <v>4</v>
      </c>
      <c r="Q13" s="30" t="s">
        <v>167</v>
      </c>
      <c r="R13" s="124">
        <v>1</v>
      </c>
      <c r="S13" s="124">
        <v>3</v>
      </c>
      <c r="T13" s="334">
        <v>8.43</v>
      </c>
      <c r="U13" s="339">
        <v>0</v>
      </c>
      <c r="V13" s="124">
        <v>21000</v>
      </c>
      <c r="W13" s="341">
        <v>19000</v>
      </c>
      <c r="X13" s="341">
        <v>9500</v>
      </c>
      <c r="Y13" s="346">
        <v>14250</v>
      </c>
    </row>
    <row r="14" spans="1:25" ht="20.100000000000001" customHeight="1" x14ac:dyDescent="0.15">
      <c r="A14" s="287">
        <v>5</v>
      </c>
      <c r="B14" s="30" t="s">
        <v>170</v>
      </c>
      <c r="C14" s="149">
        <v>9</v>
      </c>
      <c r="D14" s="149">
        <v>630000</v>
      </c>
      <c r="E14" s="149">
        <v>2</v>
      </c>
      <c r="F14" s="323">
        <v>52</v>
      </c>
      <c r="G14" s="323">
        <v>0</v>
      </c>
      <c r="H14" s="323">
        <v>0</v>
      </c>
      <c r="I14" s="149">
        <v>52</v>
      </c>
      <c r="J14" s="149">
        <v>33</v>
      </c>
      <c r="K14" s="149">
        <v>15</v>
      </c>
      <c r="L14" s="149">
        <v>48</v>
      </c>
      <c r="M14" s="149">
        <v>100</v>
      </c>
      <c r="N14" s="56">
        <v>5</v>
      </c>
      <c r="O14" s="330"/>
      <c r="P14" s="288">
        <v>5</v>
      </c>
      <c r="Q14" s="30" t="s">
        <v>170</v>
      </c>
      <c r="R14" s="149">
        <v>1</v>
      </c>
      <c r="S14" s="149">
        <v>3</v>
      </c>
      <c r="T14" s="335">
        <v>9.4</v>
      </c>
      <c r="U14" s="340">
        <v>0</v>
      </c>
      <c r="V14" s="149">
        <v>25000</v>
      </c>
      <c r="W14" s="342">
        <v>18500</v>
      </c>
      <c r="X14" s="342">
        <v>9250</v>
      </c>
      <c r="Y14" s="347">
        <v>13875</v>
      </c>
    </row>
    <row r="15" spans="1:25" ht="20.100000000000001" customHeight="1" x14ac:dyDescent="0.15">
      <c r="A15" s="117">
        <v>6</v>
      </c>
      <c r="B15" s="31" t="s">
        <v>172</v>
      </c>
      <c r="C15" s="123">
        <v>8</v>
      </c>
      <c r="D15" s="124">
        <v>630000</v>
      </c>
      <c r="E15" s="124">
        <v>2</v>
      </c>
      <c r="F15" s="322">
        <v>52</v>
      </c>
      <c r="G15" s="322">
        <v>0</v>
      </c>
      <c r="H15" s="322">
        <v>0</v>
      </c>
      <c r="I15" s="124">
        <v>52</v>
      </c>
      <c r="J15" s="124">
        <v>33</v>
      </c>
      <c r="K15" s="124">
        <v>15</v>
      </c>
      <c r="L15" s="124">
        <v>48</v>
      </c>
      <c r="M15" s="124">
        <v>100</v>
      </c>
      <c r="N15" s="55">
        <v>6</v>
      </c>
      <c r="O15" s="329"/>
      <c r="P15" s="117">
        <v>6</v>
      </c>
      <c r="Q15" s="31" t="s">
        <v>172</v>
      </c>
      <c r="R15" s="124">
        <v>1</v>
      </c>
      <c r="S15" s="124">
        <v>3</v>
      </c>
      <c r="T15" s="334">
        <v>8.9</v>
      </c>
      <c r="U15" s="334">
        <v>0</v>
      </c>
      <c r="V15" s="124">
        <v>22600</v>
      </c>
      <c r="W15" s="341">
        <v>16800</v>
      </c>
      <c r="X15" s="341">
        <v>8400</v>
      </c>
      <c r="Y15" s="346">
        <v>12600</v>
      </c>
    </row>
    <row r="16" spans="1:25" s="67" customFormat="1" ht="20.100000000000001" customHeight="1" x14ac:dyDescent="0.15">
      <c r="A16" s="271">
        <v>7</v>
      </c>
      <c r="B16" s="32" t="s">
        <v>173</v>
      </c>
      <c r="C16" s="123">
        <v>8</v>
      </c>
      <c r="D16" s="124">
        <v>630000</v>
      </c>
      <c r="E16" s="124">
        <v>2</v>
      </c>
      <c r="F16" s="322">
        <v>51</v>
      </c>
      <c r="G16" s="322">
        <v>0</v>
      </c>
      <c r="H16" s="322">
        <v>0</v>
      </c>
      <c r="I16" s="124">
        <v>51</v>
      </c>
      <c r="J16" s="124">
        <v>24</v>
      </c>
      <c r="K16" s="124">
        <v>25</v>
      </c>
      <c r="L16" s="124">
        <v>49</v>
      </c>
      <c r="M16" s="124">
        <v>100</v>
      </c>
      <c r="N16" s="55">
        <v>7</v>
      </c>
      <c r="O16" s="330"/>
      <c r="P16" s="117">
        <v>7</v>
      </c>
      <c r="Q16" s="30" t="s">
        <v>173</v>
      </c>
      <c r="R16" s="124">
        <v>1</v>
      </c>
      <c r="S16" s="124">
        <v>3</v>
      </c>
      <c r="T16" s="334">
        <v>8</v>
      </c>
      <c r="U16" s="339">
        <v>0</v>
      </c>
      <c r="V16" s="124">
        <v>17500</v>
      </c>
      <c r="W16" s="341">
        <v>28500</v>
      </c>
      <c r="X16" s="341">
        <v>14250</v>
      </c>
      <c r="Y16" s="346">
        <v>21375</v>
      </c>
    </row>
    <row r="17" spans="1:25" ht="20.100000000000001" customHeight="1" x14ac:dyDescent="0.15">
      <c r="A17" s="117">
        <v>8</v>
      </c>
      <c r="B17" s="30" t="s">
        <v>177</v>
      </c>
      <c r="C17" s="124">
        <v>8</v>
      </c>
      <c r="D17" s="124">
        <v>630000</v>
      </c>
      <c r="E17" s="124">
        <v>2</v>
      </c>
      <c r="F17" s="322">
        <v>52</v>
      </c>
      <c r="G17" s="322">
        <v>0</v>
      </c>
      <c r="H17" s="322">
        <v>0</v>
      </c>
      <c r="I17" s="124">
        <v>52</v>
      </c>
      <c r="J17" s="124">
        <v>28</v>
      </c>
      <c r="K17" s="124">
        <v>20</v>
      </c>
      <c r="L17" s="124">
        <v>48</v>
      </c>
      <c r="M17" s="124">
        <v>100</v>
      </c>
      <c r="N17" s="55">
        <v>8</v>
      </c>
      <c r="O17" s="329"/>
      <c r="P17" s="117">
        <v>8</v>
      </c>
      <c r="Q17" s="30" t="s">
        <v>177</v>
      </c>
      <c r="R17" s="124">
        <v>1</v>
      </c>
      <c r="S17" s="124">
        <v>3</v>
      </c>
      <c r="T17" s="334">
        <v>8.6</v>
      </c>
      <c r="U17" s="339">
        <v>0</v>
      </c>
      <c r="V17" s="124">
        <v>22500</v>
      </c>
      <c r="W17" s="341">
        <v>26000</v>
      </c>
      <c r="X17" s="341">
        <v>13000</v>
      </c>
      <c r="Y17" s="346">
        <v>19500</v>
      </c>
    </row>
    <row r="18" spans="1:25" ht="20.100000000000001" customHeight="1" x14ac:dyDescent="0.15">
      <c r="A18" s="271">
        <v>9</v>
      </c>
      <c r="B18" s="30" t="s">
        <v>179</v>
      </c>
      <c r="C18" s="124">
        <v>9</v>
      </c>
      <c r="D18" s="124">
        <v>630000</v>
      </c>
      <c r="E18" s="124">
        <v>2</v>
      </c>
      <c r="F18" s="322">
        <v>49</v>
      </c>
      <c r="G18" s="322">
        <v>0</v>
      </c>
      <c r="H18" s="322">
        <v>0</v>
      </c>
      <c r="I18" s="124">
        <v>49</v>
      </c>
      <c r="J18" s="124">
        <v>31</v>
      </c>
      <c r="K18" s="124">
        <v>20</v>
      </c>
      <c r="L18" s="124">
        <v>51</v>
      </c>
      <c r="M18" s="124">
        <v>100</v>
      </c>
      <c r="N18" s="55">
        <v>9</v>
      </c>
      <c r="O18" s="330"/>
      <c r="P18" s="117">
        <v>9</v>
      </c>
      <c r="Q18" s="30" t="s">
        <v>179</v>
      </c>
      <c r="R18" s="124">
        <v>1</v>
      </c>
      <c r="S18" s="124">
        <v>3</v>
      </c>
      <c r="T18" s="334">
        <v>9.1</v>
      </c>
      <c r="U18" s="339">
        <v>0</v>
      </c>
      <c r="V18" s="124">
        <v>23000</v>
      </c>
      <c r="W18" s="341">
        <v>24000</v>
      </c>
      <c r="X18" s="341">
        <v>12000</v>
      </c>
      <c r="Y18" s="346">
        <v>18000</v>
      </c>
    </row>
    <row r="19" spans="1:25" ht="20.100000000000001" customHeight="1" x14ac:dyDescent="0.15">
      <c r="A19" s="117">
        <v>10</v>
      </c>
      <c r="B19" s="30" t="s">
        <v>180</v>
      </c>
      <c r="C19" s="149">
        <v>8</v>
      </c>
      <c r="D19" s="149">
        <v>630000</v>
      </c>
      <c r="E19" s="149">
        <v>2</v>
      </c>
      <c r="F19" s="323">
        <v>54</v>
      </c>
      <c r="G19" s="323">
        <v>0</v>
      </c>
      <c r="H19" s="323">
        <v>0</v>
      </c>
      <c r="I19" s="149">
        <v>54</v>
      </c>
      <c r="J19" s="149">
        <v>24</v>
      </c>
      <c r="K19" s="149">
        <v>22</v>
      </c>
      <c r="L19" s="149">
        <v>46</v>
      </c>
      <c r="M19" s="149">
        <v>100</v>
      </c>
      <c r="N19" s="55">
        <v>10</v>
      </c>
      <c r="O19" s="329"/>
      <c r="P19" s="288">
        <v>10</v>
      </c>
      <c r="Q19" s="30" t="s">
        <v>180</v>
      </c>
      <c r="R19" s="149">
        <v>1</v>
      </c>
      <c r="S19" s="149">
        <v>3</v>
      </c>
      <c r="T19" s="335">
        <v>8.5</v>
      </c>
      <c r="U19" s="340">
        <v>0</v>
      </c>
      <c r="V19" s="149">
        <v>18300</v>
      </c>
      <c r="W19" s="342">
        <v>27900</v>
      </c>
      <c r="X19" s="342">
        <v>13950</v>
      </c>
      <c r="Y19" s="347">
        <v>20925</v>
      </c>
    </row>
    <row r="20" spans="1:25" ht="20.100000000000001" customHeight="1" x14ac:dyDescent="0.15">
      <c r="A20" s="289">
        <v>11</v>
      </c>
      <c r="B20" s="31" t="s">
        <v>181</v>
      </c>
      <c r="C20" s="124">
        <v>8</v>
      </c>
      <c r="D20" s="124">
        <v>630000</v>
      </c>
      <c r="E20" s="124">
        <v>2</v>
      </c>
      <c r="F20" s="322">
        <v>49</v>
      </c>
      <c r="G20" s="322">
        <v>0</v>
      </c>
      <c r="H20" s="322">
        <v>0</v>
      </c>
      <c r="I20" s="124">
        <v>49</v>
      </c>
      <c r="J20" s="124">
        <v>31</v>
      </c>
      <c r="K20" s="124">
        <v>20</v>
      </c>
      <c r="L20" s="124">
        <v>51</v>
      </c>
      <c r="M20" s="124">
        <v>100</v>
      </c>
      <c r="N20" s="188">
        <v>11</v>
      </c>
      <c r="O20" s="329"/>
      <c r="P20" s="117">
        <v>11</v>
      </c>
      <c r="Q20" s="31" t="s">
        <v>181</v>
      </c>
      <c r="R20" s="124">
        <v>1</v>
      </c>
      <c r="S20" s="124">
        <v>3</v>
      </c>
      <c r="T20" s="334">
        <v>9.15</v>
      </c>
      <c r="U20" s="339">
        <v>0</v>
      </c>
      <c r="V20" s="124">
        <v>24000</v>
      </c>
      <c r="W20" s="341">
        <v>24000</v>
      </c>
      <c r="X20" s="341">
        <v>12000</v>
      </c>
      <c r="Y20" s="346">
        <v>18000</v>
      </c>
    </row>
    <row r="21" spans="1:25" ht="20.100000000000001" customHeight="1" x14ac:dyDescent="0.15">
      <c r="A21" s="117">
        <v>12</v>
      </c>
      <c r="B21" s="30" t="s">
        <v>315</v>
      </c>
      <c r="C21" s="124">
        <v>8</v>
      </c>
      <c r="D21" s="124">
        <v>630000</v>
      </c>
      <c r="E21" s="124">
        <v>3</v>
      </c>
      <c r="F21" s="322">
        <v>52</v>
      </c>
      <c r="G21" s="322">
        <v>0</v>
      </c>
      <c r="H21" s="322">
        <v>0</v>
      </c>
      <c r="I21" s="124">
        <v>52</v>
      </c>
      <c r="J21" s="124">
        <v>48</v>
      </c>
      <c r="K21" s="322">
        <v>0</v>
      </c>
      <c r="L21" s="124">
        <v>48</v>
      </c>
      <c r="M21" s="124">
        <v>100</v>
      </c>
      <c r="N21" s="55">
        <v>12</v>
      </c>
      <c r="O21" s="329"/>
      <c r="P21" s="117">
        <v>12</v>
      </c>
      <c r="Q21" s="30" t="s">
        <v>315</v>
      </c>
      <c r="R21" s="124">
        <v>1</v>
      </c>
      <c r="S21" s="124">
        <v>3</v>
      </c>
      <c r="T21" s="334">
        <v>6.9</v>
      </c>
      <c r="U21" s="339">
        <v>0</v>
      </c>
      <c r="V21" s="124">
        <v>34500</v>
      </c>
      <c r="W21" s="341">
        <v>0</v>
      </c>
      <c r="X21" s="341">
        <v>0</v>
      </c>
      <c r="Y21" s="346">
        <v>0</v>
      </c>
    </row>
    <row r="22" spans="1:25" ht="20.100000000000001" customHeight="1" x14ac:dyDescent="0.15">
      <c r="A22" s="117">
        <v>13</v>
      </c>
      <c r="B22" s="30" t="s">
        <v>317</v>
      </c>
      <c r="C22" s="124">
        <v>8</v>
      </c>
      <c r="D22" s="124">
        <v>630000</v>
      </c>
      <c r="E22" s="124">
        <v>2</v>
      </c>
      <c r="F22" s="322">
        <v>49</v>
      </c>
      <c r="G22" s="322">
        <v>0</v>
      </c>
      <c r="H22" s="322">
        <v>0</v>
      </c>
      <c r="I22" s="124">
        <v>49</v>
      </c>
      <c r="J22" s="124">
        <v>31</v>
      </c>
      <c r="K22" s="124">
        <v>20</v>
      </c>
      <c r="L22" s="124">
        <v>51</v>
      </c>
      <c r="M22" s="124">
        <v>100</v>
      </c>
      <c r="N22" s="55">
        <v>13</v>
      </c>
      <c r="O22" s="329"/>
      <c r="P22" s="117">
        <v>13</v>
      </c>
      <c r="Q22" s="30" t="s">
        <v>317</v>
      </c>
      <c r="R22" s="124">
        <v>1</v>
      </c>
      <c r="S22" s="124">
        <v>3</v>
      </c>
      <c r="T22" s="334">
        <v>8.9</v>
      </c>
      <c r="U22" s="334">
        <v>0</v>
      </c>
      <c r="V22" s="124">
        <v>21000</v>
      </c>
      <c r="W22" s="341">
        <v>22000</v>
      </c>
      <c r="X22" s="341">
        <v>11000</v>
      </c>
      <c r="Y22" s="346">
        <v>16500</v>
      </c>
    </row>
    <row r="23" spans="1:25" ht="20.100000000000001" customHeight="1" x14ac:dyDescent="0.15">
      <c r="A23" s="117">
        <v>14</v>
      </c>
      <c r="B23" s="30" t="s">
        <v>182</v>
      </c>
      <c r="C23" s="124">
        <v>10</v>
      </c>
      <c r="D23" s="124">
        <v>630000</v>
      </c>
      <c r="E23" s="124">
        <v>2</v>
      </c>
      <c r="F23" s="322">
        <v>47</v>
      </c>
      <c r="G23" s="322">
        <v>0</v>
      </c>
      <c r="H23" s="322">
        <v>0</v>
      </c>
      <c r="I23" s="124">
        <v>47</v>
      </c>
      <c r="J23" s="124">
        <v>31</v>
      </c>
      <c r="K23" s="124">
        <v>22</v>
      </c>
      <c r="L23" s="124">
        <v>53</v>
      </c>
      <c r="M23" s="124">
        <v>100</v>
      </c>
      <c r="N23" s="55">
        <v>14</v>
      </c>
      <c r="O23" s="329"/>
      <c r="P23" s="117">
        <v>14</v>
      </c>
      <c r="Q23" s="30" t="s">
        <v>182</v>
      </c>
      <c r="R23" s="124">
        <v>1</v>
      </c>
      <c r="S23" s="124">
        <v>3</v>
      </c>
      <c r="T23" s="334">
        <v>8</v>
      </c>
      <c r="U23" s="334">
        <v>0</v>
      </c>
      <c r="V23" s="124">
        <v>21000</v>
      </c>
      <c r="W23" s="341">
        <v>23000</v>
      </c>
      <c r="X23" s="341">
        <v>11500</v>
      </c>
      <c r="Y23" s="346">
        <v>17250</v>
      </c>
    </row>
    <row r="24" spans="1:25" ht="20.100000000000001" customHeight="1" x14ac:dyDescent="0.15">
      <c r="A24" s="288">
        <v>15</v>
      </c>
      <c r="B24" s="33" t="s">
        <v>184</v>
      </c>
      <c r="C24" s="124">
        <v>8</v>
      </c>
      <c r="D24" s="124">
        <v>630000</v>
      </c>
      <c r="E24" s="124">
        <v>2</v>
      </c>
      <c r="F24" s="322">
        <v>54</v>
      </c>
      <c r="G24" s="322">
        <v>0</v>
      </c>
      <c r="H24" s="322">
        <v>0</v>
      </c>
      <c r="I24" s="124">
        <v>54</v>
      </c>
      <c r="J24" s="124">
        <v>28</v>
      </c>
      <c r="K24" s="124">
        <v>18</v>
      </c>
      <c r="L24" s="124">
        <v>46</v>
      </c>
      <c r="M24" s="124">
        <v>100</v>
      </c>
      <c r="N24" s="56">
        <v>15</v>
      </c>
      <c r="O24" s="329"/>
      <c r="P24" s="288">
        <v>15</v>
      </c>
      <c r="Q24" s="33" t="s">
        <v>184</v>
      </c>
      <c r="R24" s="124">
        <v>1</v>
      </c>
      <c r="S24" s="124">
        <v>3</v>
      </c>
      <c r="T24" s="334">
        <v>7.2</v>
      </c>
      <c r="U24" s="334">
        <v>0</v>
      </c>
      <c r="V24" s="124">
        <v>18500</v>
      </c>
      <c r="W24" s="341">
        <v>18500</v>
      </c>
      <c r="X24" s="341">
        <v>9250</v>
      </c>
      <c r="Y24" s="346">
        <v>13875</v>
      </c>
    </row>
    <row r="25" spans="1:25" ht="20.100000000000001" customHeight="1" x14ac:dyDescent="0.15">
      <c r="A25" s="117">
        <v>16</v>
      </c>
      <c r="B25" s="30" t="s">
        <v>185</v>
      </c>
      <c r="C25" s="293">
        <v>8</v>
      </c>
      <c r="D25" s="130">
        <v>630000</v>
      </c>
      <c r="E25" s="130">
        <v>1</v>
      </c>
      <c r="F25" s="324">
        <v>45</v>
      </c>
      <c r="G25" s="324">
        <v>8</v>
      </c>
      <c r="H25" s="324">
        <v>0</v>
      </c>
      <c r="I25" s="130">
        <v>53</v>
      </c>
      <c r="J25" s="130">
        <v>31</v>
      </c>
      <c r="K25" s="130">
        <v>16</v>
      </c>
      <c r="L25" s="130">
        <v>47</v>
      </c>
      <c r="M25" s="130">
        <v>100</v>
      </c>
      <c r="N25" s="55">
        <v>16</v>
      </c>
      <c r="O25" s="329"/>
      <c r="P25" s="117">
        <v>16</v>
      </c>
      <c r="Q25" s="30" t="s">
        <v>185</v>
      </c>
      <c r="R25" s="130">
        <v>1</v>
      </c>
      <c r="S25" s="130">
        <v>2</v>
      </c>
      <c r="T25" s="336">
        <v>7.1</v>
      </c>
      <c r="U25" s="336">
        <v>29</v>
      </c>
      <c r="V25" s="130">
        <v>23500</v>
      </c>
      <c r="W25" s="343">
        <v>19000</v>
      </c>
      <c r="X25" s="343">
        <v>9500</v>
      </c>
      <c r="Y25" s="348">
        <v>14250</v>
      </c>
    </row>
    <row r="26" spans="1:25" ht="20.100000000000001" customHeight="1" x14ac:dyDescent="0.15">
      <c r="A26" s="117">
        <v>17</v>
      </c>
      <c r="B26" s="30" t="s">
        <v>318</v>
      </c>
      <c r="C26" s="123">
        <v>6</v>
      </c>
      <c r="D26" s="124">
        <v>630000</v>
      </c>
      <c r="E26" s="124">
        <v>1</v>
      </c>
      <c r="F26" s="322">
        <v>43</v>
      </c>
      <c r="G26" s="322">
        <v>10</v>
      </c>
      <c r="H26" s="322">
        <v>0</v>
      </c>
      <c r="I26" s="124">
        <v>53</v>
      </c>
      <c r="J26" s="124">
        <v>32</v>
      </c>
      <c r="K26" s="124">
        <v>15</v>
      </c>
      <c r="L26" s="124">
        <v>47</v>
      </c>
      <c r="M26" s="124">
        <v>100</v>
      </c>
      <c r="N26" s="55">
        <v>17</v>
      </c>
      <c r="O26" s="329"/>
      <c r="P26" s="117">
        <v>17</v>
      </c>
      <c r="Q26" s="30" t="s">
        <v>318</v>
      </c>
      <c r="R26" s="124">
        <v>1</v>
      </c>
      <c r="S26" s="124">
        <v>2</v>
      </c>
      <c r="T26" s="334">
        <v>6.52</v>
      </c>
      <c r="U26" s="334">
        <v>31.75</v>
      </c>
      <c r="V26" s="124">
        <v>27400</v>
      </c>
      <c r="W26" s="341">
        <v>21000</v>
      </c>
      <c r="X26" s="341">
        <v>10500</v>
      </c>
      <c r="Y26" s="346">
        <v>15750</v>
      </c>
    </row>
    <row r="27" spans="1:25" ht="20.100000000000001" customHeight="1" x14ac:dyDescent="0.15">
      <c r="A27" s="117">
        <v>18</v>
      </c>
      <c r="B27" s="30" t="s">
        <v>319</v>
      </c>
      <c r="C27" s="123">
        <v>6</v>
      </c>
      <c r="D27" s="124">
        <v>630000</v>
      </c>
      <c r="E27" s="124">
        <v>1</v>
      </c>
      <c r="F27" s="322">
        <v>46</v>
      </c>
      <c r="G27" s="322">
        <v>7</v>
      </c>
      <c r="H27" s="322">
        <v>0</v>
      </c>
      <c r="I27" s="124">
        <v>53</v>
      </c>
      <c r="J27" s="124">
        <v>31</v>
      </c>
      <c r="K27" s="124">
        <v>16</v>
      </c>
      <c r="L27" s="124">
        <v>47</v>
      </c>
      <c r="M27" s="124">
        <v>100</v>
      </c>
      <c r="N27" s="55">
        <v>18</v>
      </c>
      <c r="O27" s="329"/>
      <c r="P27" s="117">
        <v>18</v>
      </c>
      <c r="Q27" s="30" t="s">
        <v>319</v>
      </c>
      <c r="R27" s="124">
        <v>1</v>
      </c>
      <c r="S27" s="124">
        <v>2</v>
      </c>
      <c r="T27" s="334">
        <v>6.2</v>
      </c>
      <c r="U27" s="334">
        <v>22</v>
      </c>
      <c r="V27" s="124">
        <v>21000</v>
      </c>
      <c r="W27" s="341">
        <v>18000</v>
      </c>
      <c r="X27" s="341">
        <v>9000</v>
      </c>
      <c r="Y27" s="346">
        <v>13500</v>
      </c>
    </row>
    <row r="28" spans="1:25" ht="20.100000000000001" customHeight="1" x14ac:dyDescent="0.15">
      <c r="A28" s="117">
        <v>19</v>
      </c>
      <c r="B28" s="30" t="s">
        <v>139</v>
      </c>
      <c r="C28" s="123">
        <v>8</v>
      </c>
      <c r="D28" s="124">
        <v>630000</v>
      </c>
      <c r="E28" s="124">
        <v>2</v>
      </c>
      <c r="F28" s="322">
        <v>54</v>
      </c>
      <c r="G28" s="322">
        <v>0</v>
      </c>
      <c r="H28" s="322">
        <v>0</v>
      </c>
      <c r="I28" s="124">
        <v>54</v>
      </c>
      <c r="J28" s="124">
        <v>25</v>
      </c>
      <c r="K28" s="124">
        <v>21</v>
      </c>
      <c r="L28" s="124">
        <v>46</v>
      </c>
      <c r="M28" s="124">
        <v>100</v>
      </c>
      <c r="N28" s="55">
        <v>19</v>
      </c>
      <c r="O28" s="329"/>
      <c r="P28" s="117">
        <v>19</v>
      </c>
      <c r="Q28" s="30" t="s">
        <v>139</v>
      </c>
      <c r="R28" s="124">
        <v>1</v>
      </c>
      <c r="S28" s="124">
        <v>3</v>
      </c>
      <c r="T28" s="334">
        <v>8</v>
      </c>
      <c r="U28" s="334">
        <v>0</v>
      </c>
      <c r="V28" s="124">
        <v>15000</v>
      </c>
      <c r="W28" s="341">
        <v>21000</v>
      </c>
      <c r="X28" s="341">
        <v>10500</v>
      </c>
      <c r="Y28" s="346">
        <v>15750</v>
      </c>
    </row>
    <row r="29" spans="1:25" ht="20.100000000000001" customHeight="1" x14ac:dyDescent="0.15">
      <c r="A29" s="288">
        <v>20</v>
      </c>
      <c r="B29" s="33" t="s">
        <v>187</v>
      </c>
      <c r="C29" s="151">
        <v>6</v>
      </c>
      <c r="D29" s="149">
        <v>630000</v>
      </c>
      <c r="E29" s="149">
        <v>1</v>
      </c>
      <c r="F29" s="323">
        <v>42</v>
      </c>
      <c r="G29" s="323">
        <v>10</v>
      </c>
      <c r="H29" s="323">
        <v>0</v>
      </c>
      <c r="I29" s="149">
        <v>52</v>
      </c>
      <c r="J29" s="149">
        <v>27</v>
      </c>
      <c r="K29" s="149">
        <v>21</v>
      </c>
      <c r="L29" s="149">
        <v>48</v>
      </c>
      <c r="M29" s="149">
        <v>100</v>
      </c>
      <c r="N29" s="56">
        <v>20</v>
      </c>
      <c r="O29" s="329"/>
      <c r="P29" s="288">
        <v>20</v>
      </c>
      <c r="Q29" s="33" t="s">
        <v>187</v>
      </c>
      <c r="R29" s="149">
        <v>1</v>
      </c>
      <c r="S29" s="149">
        <v>2</v>
      </c>
      <c r="T29" s="335">
        <v>8.4</v>
      </c>
      <c r="U29" s="335">
        <v>28</v>
      </c>
      <c r="V29" s="149">
        <v>21600</v>
      </c>
      <c r="W29" s="342">
        <v>26400</v>
      </c>
      <c r="X29" s="342">
        <v>13200</v>
      </c>
      <c r="Y29" s="347">
        <v>19800</v>
      </c>
    </row>
    <row r="30" spans="1:25" ht="20.100000000000001" customHeight="1" x14ac:dyDescent="0.15">
      <c r="A30" s="117">
        <v>21</v>
      </c>
      <c r="B30" s="30" t="s">
        <v>188</v>
      </c>
      <c r="C30" s="124">
        <v>8</v>
      </c>
      <c r="D30" s="124">
        <v>630000</v>
      </c>
      <c r="E30" s="124">
        <v>2</v>
      </c>
      <c r="F30" s="322">
        <v>44</v>
      </c>
      <c r="G30" s="322">
        <v>0</v>
      </c>
      <c r="H30" s="322">
        <v>0</v>
      </c>
      <c r="I30" s="124">
        <v>44</v>
      </c>
      <c r="J30" s="124">
        <v>40</v>
      </c>
      <c r="K30" s="124">
        <v>16</v>
      </c>
      <c r="L30" s="124">
        <v>56</v>
      </c>
      <c r="M30" s="124">
        <v>100</v>
      </c>
      <c r="N30" s="55">
        <v>21</v>
      </c>
      <c r="O30" s="329"/>
      <c r="P30" s="117">
        <v>21</v>
      </c>
      <c r="Q30" s="30" t="s">
        <v>188</v>
      </c>
      <c r="R30" s="124">
        <v>1</v>
      </c>
      <c r="S30" s="124">
        <v>3</v>
      </c>
      <c r="T30" s="334">
        <v>6.5</v>
      </c>
      <c r="U30" s="334">
        <v>0</v>
      </c>
      <c r="V30" s="124">
        <v>27000</v>
      </c>
      <c r="W30" s="341">
        <v>18000</v>
      </c>
      <c r="X30" s="341">
        <v>9000</v>
      </c>
      <c r="Y30" s="346">
        <v>13500</v>
      </c>
    </row>
    <row r="31" spans="1:25" ht="20.100000000000001" customHeight="1" x14ac:dyDescent="0.15">
      <c r="A31" s="117">
        <v>22</v>
      </c>
      <c r="B31" s="30" t="s">
        <v>189</v>
      </c>
      <c r="C31" s="124">
        <v>4</v>
      </c>
      <c r="D31" s="124">
        <v>630000</v>
      </c>
      <c r="E31" s="124">
        <v>2</v>
      </c>
      <c r="F31" s="322">
        <v>68</v>
      </c>
      <c r="G31" s="322">
        <v>0</v>
      </c>
      <c r="H31" s="322">
        <v>0</v>
      </c>
      <c r="I31" s="124">
        <v>68</v>
      </c>
      <c r="J31" s="124">
        <v>24</v>
      </c>
      <c r="K31" s="124">
        <v>8</v>
      </c>
      <c r="L31" s="124">
        <v>32</v>
      </c>
      <c r="M31" s="124">
        <v>100</v>
      </c>
      <c r="N31" s="55">
        <v>22</v>
      </c>
      <c r="O31" s="329"/>
      <c r="P31" s="117">
        <v>22</v>
      </c>
      <c r="Q31" s="30" t="s">
        <v>189</v>
      </c>
      <c r="R31" s="124">
        <v>1</v>
      </c>
      <c r="S31" s="124">
        <v>3</v>
      </c>
      <c r="T31" s="334">
        <v>5.54</v>
      </c>
      <c r="U31" s="334">
        <v>0</v>
      </c>
      <c r="V31" s="124">
        <v>35000</v>
      </c>
      <c r="W31" s="341">
        <v>35000</v>
      </c>
      <c r="X31" s="341">
        <v>17500</v>
      </c>
      <c r="Y31" s="346">
        <v>26300</v>
      </c>
    </row>
    <row r="32" spans="1:25" ht="20.100000000000001" customHeight="1" x14ac:dyDescent="0.15">
      <c r="A32" s="117">
        <v>23</v>
      </c>
      <c r="B32" s="30" t="s">
        <v>191</v>
      </c>
      <c r="C32" s="124">
        <v>7</v>
      </c>
      <c r="D32" s="124">
        <v>630000</v>
      </c>
      <c r="E32" s="124">
        <v>2</v>
      </c>
      <c r="F32" s="322">
        <v>48</v>
      </c>
      <c r="G32" s="322">
        <v>0</v>
      </c>
      <c r="H32" s="322">
        <v>0</v>
      </c>
      <c r="I32" s="124">
        <v>48</v>
      </c>
      <c r="J32" s="124">
        <v>34</v>
      </c>
      <c r="K32" s="124">
        <v>18</v>
      </c>
      <c r="L32" s="124">
        <v>52</v>
      </c>
      <c r="M32" s="124">
        <v>100</v>
      </c>
      <c r="N32" s="55">
        <v>23</v>
      </c>
      <c r="O32" s="329"/>
      <c r="P32" s="117">
        <v>23</v>
      </c>
      <c r="Q32" s="30" t="s">
        <v>191</v>
      </c>
      <c r="R32" s="124">
        <v>1</v>
      </c>
      <c r="S32" s="124">
        <v>3</v>
      </c>
      <c r="T32" s="334">
        <v>6.6</v>
      </c>
      <c r="U32" s="334">
        <v>0</v>
      </c>
      <c r="V32" s="124">
        <v>23800</v>
      </c>
      <c r="W32" s="341">
        <v>22000</v>
      </c>
      <c r="X32" s="341">
        <v>11000</v>
      </c>
      <c r="Y32" s="346">
        <v>16500</v>
      </c>
    </row>
    <row r="33" spans="1:25" ht="20.100000000000001" customHeight="1" x14ac:dyDescent="0.15">
      <c r="A33" s="117">
        <v>24</v>
      </c>
      <c r="B33" s="30" t="s">
        <v>192</v>
      </c>
      <c r="C33" s="124">
        <v>9</v>
      </c>
      <c r="D33" s="124">
        <v>630000</v>
      </c>
      <c r="E33" s="124">
        <v>2</v>
      </c>
      <c r="F33" s="322">
        <v>47</v>
      </c>
      <c r="G33" s="322">
        <v>0</v>
      </c>
      <c r="H33" s="322">
        <v>0</v>
      </c>
      <c r="I33" s="124">
        <v>47</v>
      </c>
      <c r="J33" s="124">
        <v>31</v>
      </c>
      <c r="K33" s="124">
        <v>22</v>
      </c>
      <c r="L33" s="124">
        <v>53</v>
      </c>
      <c r="M33" s="124">
        <v>100</v>
      </c>
      <c r="N33" s="55">
        <v>24</v>
      </c>
      <c r="O33" s="329"/>
      <c r="P33" s="117">
        <v>24</v>
      </c>
      <c r="Q33" s="30" t="s">
        <v>192</v>
      </c>
      <c r="R33" s="124">
        <v>1</v>
      </c>
      <c r="S33" s="124">
        <v>3</v>
      </c>
      <c r="T33" s="334">
        <v>7.7</v>
      </c>
      <c r="U33" s="334">
        <v>0</v>
      </c>
      <c r="V33" s="124">
        <v>21000</v>
      </c>
      <c r="W33" s="341">
        <v>25000</v>
      </c>
      <c r="X33" s="341">
        <v>12500</v>
      </c>
      <c r="Y33" s="346">
        <v>18750</v>
      </c>
    </row>
    <row r="34" spans="1:25" ht="20.100000000000001" customHeight="1" x14ac:dyDescent="0.15">
      <c r="A34" s="317">
        <v>25</v>
      </c>
      <c r="B34" s="318" t="s">
        <v>12</v>
      </c>
      <c r="C34" s="319">
        <v>6</v>
      </c>
      <c r="D34" s="319">
        <v>630000</v>
      </c>
      <c r="E34" s="319">
        <v>2</v>
      </c>
      <c r="F34" s="325">
        <v>51</v>
      </c>
      <c r="G34" s="325">
        <v>0</v>
      </c>
      <c r="H34" s="325">
        <v>0</v>
      </c>
      <c r="I34" s="319">
        <v>51</v>
      </c>
      <c r="J34" s="319">
        <v>29</v>
      </c>
      <c r="K34" s="319">
        <v>20</v>
      </c>
      <c r="L34" s="319">
        <v>49</v>
      </c>
      <c r="M34" s="319">
        <v>100</v>
      </c>
      <c r="N34" s="189">
        <v>25</v>
      </c>
      <c r="O34" s="329"/>
      <c r="P34" s="317">
        <v>25</v>
      </c>
      <c r="Q34" s="318" t="s">
        <v>12</v>
      </c>
      <c r="R34" s="332">
        <v>1</v>
      </c>
      <c r="S34" s="319">
        <v>3</v>
      </c>
      <c r="T34" s="337">
        <v>7.35</v>
      </c>
      <c r="U34" s="337">
        <v>0</v>
      </c>
      <c r="V34" s="319">
        <v>19200</v>
      </c>
      <c r="W34" s="344">
        <v>22500</v>
      </c>
      <c r="X34" s="344">
        <v>11250</v>
      </c>
      <c r="Y34" s="349">
        <v>16875</v>
      </c>
    </row>
  </sheetData>
  <mergeCells count="15">
    <mergeCell ref="T6:Y6"/>
    <mergeCell ref="F7:I7"/>
    <mergeCell ref="J7:L7"/>
    <mergeCell ref="W7:Y7"/>
    <mergeCell ref="R7:R9"/>
    <mergeCell ref="S7:S9"/>
    <mergeCell ref="T7:T8"/>
    <mergeCell ref="U7:U8"/>
    <mergeCell ref="V7:V8"/>
    <mergeCell ref="C6:C8"/>
    <mergeCell ref="D6:D8"/>
    <mergeCell ref="N6:N9"/>
    <mergeCell ref="E7:E8"/>
    <mergeCell ref="M7:M8"/>
    <mergeCell ref="F6:M6"/>
  </mergeCells>
  <phoneticPr fontId="2"/>
  <pageMargins left="0.78740157480314965" right="0.78740157480314965" top="0.78740157480314965" bottom="0.78740157480314965" header="0.51181102362204722" footer="0.51181102362204722"/>
  <pageSetup paperSize="9" firstPageNumber="63" fitToWidth="3" orientation="portrait" useFirstPageNumber="1" r:id="rId1"/>
  <headerFooter scaleWithDoc="0" alignWithMargins="0">
    <oddFooter>&amp;C- &amp;P -</oddFooter>
  </headerFooter>
  <rowBreaks count="1" manualBreakCount="1">
    <brk id="3" max="24" man="1"/>
  </rowBreaks>
  <colBreaks count="3" manualBreakCount="3">
    <brk id="5" max="33" man="1"/>
    <brk id="8" max="33" man="1"/>
    <brk id="15" max="3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66FF99"/>
  </sheetPr>
  <dimension ref="A1:X34"/>
  <sheetViews>
    <sheetView view="pageBreakPreview" zoomScaleSheetLayoutView="100" workbookViewId="0">
      <selection sqref="A1:XFD1048576"/>
    </sheetView>
  </sheetViews>
  <sheetFormatPr defaultColWidth="10.625" defaultRowHeight="20.100000000000001" customHeight="1" x14ac:dyDescent="0.15"/>
  <cols>
    <col min="1" max="1" width="6.75" style="17" customWidth="1"/>
    <col min="2" max="8" width="11.625" style="17" customWidth="1"/>
    <col min="9" max="11" width="11.25" style="17" customWidth="1"/>
    <col min="12" max="12" width="11" style="17" customWidth="1"/>
    <col min="13" max="13" width="12.5" style="17" customWidth="1"/>
    <col min="14" max="14" width="11.625" style="17" customWidth="1"/>
    <col min="15" max="15" width="5.625" style="18" customWidth="1"/>
    <col min="16" max="16" width="1.625" style="17" hidden="1" customWidth="1"/>
    <col min="17" max="17" width="5.625" style="17" customWidth="1"/>
    <col min="18" max="18" width="11.625" style="17" customWidth="1"/>
    <col min="19" max="24" width="8.625" style="17" customWidth="1"/>
    <col min="25" max="16384" width="10.625" style="17"/>
  </cols>
  <sheetData>
    <row r="1" spans="1:24" ht="20.100000000000001" customHeight="1" x14ac:dyDescent="0.15">
      <c r="A1" s="17" t="str">
        <f>目次!A6</f>
        <v>令和３年度　市町村税の課税状況等の調</v>
      </c>
    </row>
    <row r="2" spans="1:24" ht="20.100000000000001" customHeight="1" x14ac:dyDescent="0.15">
      <c r="A2" s="17" t="s">
        <v>123</v>
      </c>
    </row>
    <row r="4" spans="1:24" ht="20.100000000000001" customHeight="1" x14ac:dyDescent="0.15">
      <c r="A4" s="17" t="s">
        <v>447</v>
      </c>
      <c r="B4" s="17" t="str">
        <f>目次!C34</f>
        <v>課税方法等（後期高齢者支援金等課税分）（令和２年度分）</v>
      </c>
      <c r="Q4" s="17" t="str">
        <f>A4</f>
        <v>第２２表</v>
      </c>
    </row>
    <row r="5" spans="1:24" ht="20.100000000000001" customHeight="1" x14ac:dyDescent="0.15">
      <c r="L5" s="104"/>
      <c r="M5" s="104"/>
      <c r="N5" s="104"/>
      <c r="P5" s="104"/>
      <c r="Q5" s="17" t="s">
        <v>114</v>
      </c>
      <c r="S5" s="104"/>
      <c r="T5" s="104"/>
      <c r="U5" s="104"/>
      <c r="V5" s="104"/>
      <c r="X5" s="345"/>
    </row>
    <row r="6" spans="1:24" ht="22.5" customHeight="1" x14ac:dyDescent="0.15">
      <c r="A6" s="19"/>
      <c r="B6" s="26" t="s">
        <v>9</v>
      </c>
      <c r="C6" s="578" t="s">
        <v>141</v>
      </c>
      <c r="D6" s="320" t="s">
        <v>142</v>
      </c>
      <c r="E6" s="568" t="s">
        <v>405</v>
      </c>
      <c r="F6" s="569"/>
      <c r="G6" s="569"/>
      <c r="H6" s="569"/>
      <c r="I6" s="569"/>
      <c r="J6" s="569"/>
      <c r="K6" s="569"/>
      <c r="L6" s="570"/>
      <c r="M6" s="359" t="s">
        <v>233</v>
      </c>
      <c r="N6" s="360" t="s">
        <v>234</v>
      </c>
      <c r="O6" s="579" t="s">
        <v>347</v>
      </c>
      <c r="P6" s="361"/>
      <c r="Q6" s="19"/>
      <c r="R6" s="26" t="s">
        <v>9</v>
      </c>
      <c r="S6" s="584" t="s">
        <v>404</v>
      </c>
      <c r="T6" s="585"/>
      <c r="U6" s="585"/>
      <c r="V6" s="585"/>
      <c r="W6" s="585"/>
      <c r="X6" s="586"/>
    </row>
    <row r="7" spans="1:24" ht="27" customHeight="1" x14ac:dyDescent="0.15">
      <c r="A7" s="116"/>
      <c r="B7" s="118"/>
      <c r="C7" s="494"/>
      <c r="D7" s="582" t="s">
        <v>145</v>
      </c>
      <c r="E7" s="605" t="s">
        <v>393</v>
      </c>
      <c r="F7" s="606"/>
      <c r="G7" s="606"/>
      <c r="H7" s="607"/>
      <c r="I7" s="506" t="s">
        <v>403</v>
      </c>
      <c r="J7" s="507"/>
      <c r="K7" s="590"/>
      <c r="L7" s="562" t="s">
        <v>398</v>
      </c>
      <c r="M7" s="599" t="s">
        <v>421</v>
      </c>
      <c r="N7" s="602" t="s">
        <v>146</v>
      </c>
      <c r="O7" s="580"/>
      <c r="P7" s="362"/>
      <c r="Q7" s="116"/>
      <c r="R7" s="118"/>
      <c r="S7" s="437" t="s">
        <v>147</v>
      </c>
      <c r="T7" s="437" t="s">
        <v>117</v>
      </c>
      <c r="U7" s="437" t="s">
        <v>66</v>
      </c>
      <c r="V7" s="591" t="s">
        <v>149</v>
      </c>
      <c r="W7" s="592"/>
      <c r="X7" s="593"/>
    </row>
    <row r="8" spans="1:24" ht="87" customHeight="1" x14ac:dyDescent="0.15">
      <c r="A8" s="116"/>
      <c r="B8" s="118"/>
      <c r="C8" s="494"/>
      <c r="D8" s="583"/>
      <c r="E8" s="42" t="s">
        <v>151</v>
      </c>
      <c r="F8" s="42" t="s">
        <v>77</v>
      </c>
      <c r="G8" s="42" t="s">
        <v>152</v>
      </c>
      <c r="H8" s="42" t="s">
        <v>15</v>
      </c>
      <c r="I8" s="42" t="s">
        <v>89</v>
      </c>
      <c r="J8" s="42" t="s">
        <v>154</v>
      </c>
      <c r="K8" s="272" t="s">
        <v>15</v>
      </c>
      <c r="L8" s="561"/>
      <c r="M8" s="600"/>
      <c r="N8" s="603"/>
      <c r="O8" s="580"/>
      <c r="P8" s="363"/>
      <c r="Q8" s="116"/>
      <c r="R8" s="118"/>
      <c r="S8" s="541"/>
      <c r="T8" s="541"/>
      <c r="U8" s="541"/>
      <c r="V8" s="45" t="s">
        <v>40</v>
      </c>
      <c r="W8" s="272" t="s">
        <v>190</v>
      </c>
      <c r="X8" s="371" t="s">
        <v>266</v>
      </c>
    </row>
    <row r="9" spans="1:24" ht="28.5" customHeight="1" x14ac:dyDescent="0.15">
      <c r="A9" s="117" t="s">
        <v>26</v>
      </c>
      <c r="B9" s="27"/>
      <c r="C9" s="43" t="s">
        <v>156</v>
      </c>
      <c r="D9" s="43"/>
      <c r="E9" s="43" t="s">
        <v>196</v>
      </c>
      <c r="F9" s="43" t="s">
        <v>196</v>
      </c>
      <c r="G9" s="43" t="s">
        <v>196</v>
      </c>
      <c r="H9" s="43" t="s">
        <v>196</v>
      </c>
      <c r="I9" s="43" t="s">
        <v>196</v>
      </c>
      <c r="J9" s="43" t="s">
        <v>196</v>
      </c>
      <c r="K9" s="43" t="s">
        <v>196</v>
      </c>
      <c r="L9" s="43" t="s">
        <v>196</v>
      </c>
      <c r="M9" s="601"/>
      <c r="N9" s="604"/>
      <c r="O9" s="581"/>
      <c r="P9" s="273"/>
      <c r="Q9" s="117" t="s">
        <v>26</v>
      </c>
      <c r="R9" s="27"/>
      <c r="S9" s="43" t="s">
        <v>196</v>
      </c>
      <c r="T9" s="43" t="s">
        <v>196</v>
      </c>
      <c r="U9" s="43" t="s">
        <v>156</v>
      </c>
      <c r="V9" s="43" t="s">
        <v>156</v>
      </c>
      <c r="W9" s="138" t="s">
        <v>156</v>
      </c>
      <c r="X9" s="372" t="s">
        <v>156</v>
      </c>
    </row>
    <row r="10" spans="1:24" ht="20.100000000000001" customHeight="1" x14ac:dyDescent="0.15">
      <c r="A10" s="286">
        <v>1</v>
      </c>
      <c r="B10" s="290" t="s">
        <v>161</v>
      </c>
      <c r="C10" s="350">
        <v>190000</v>
      </c>
      <c r="D10" s="156">
        <v>2</v>
      </c>
      <c r="E10" s="354">
        <v>48</v>
      </c>
      <c r="F10" s="354">
        <v>0</v>
      </c>
      <c r="G10" s="354">
        <v>0</v>
      </c>
      <c r="H10" s="156">
        <v>48</v>
      </c>
      <c r="I10" s="156">
        <v>30</v>
      </c>
      <c r="J10" s="156">
        <v>22</v>
      </c>
      <c r="K10" s="156">
        <v>52</v>
      </c>
      <c r="L10" s="156">
        <v>100</v>
      </c>
      <c r="M10" s="156">
        <v>1</v>
      </c>
      <c r="N10" s="193">
        <v>3</v>
      </c>
      <c r="O10" s="134">
        <v>1</v>
      </c>
      <c r="P10" s="115"/>
      <c r="Q10" s="286">
        <v>1</v>
      </c>
      <c r="R10" s="290" t="s">
        <v>161</v>
      </c>
      <c r="S10" s="364">
        <v>2.5099999999999998</v>
      </c>
      <c r="T10" s="364">
        <v>0</v>
      </c>
      <c r="U10" s="369">
        <v>6620</v>
      </c>
      <c r="V10" s="341">
        <v>7450</v>
      </c>
      <c r="W10" s="254">
        <v>3720</v>
      </c>
      <c r="X10" s="346">
        <v>5580</v>
      </c>
    </row>
    <row r="11" spans="1:24" ht="20.100000000000001" customHeight="1" x14ac:dyDescent="0.15">
      <c r="A11" s="117">
        <v>2</v>
      </c>
      <c r="B11" s="30" t="s">
        <v>165</v>
      </c>
      <c r="C11" s="276">
        <v>190000</v>
      </c>
      <c r="D11" s="126">
        <v>2</v>
      </c>
      <c r="E11" s="355">
        <v>51</v>
      </c>
      <c r="F11" s="355">
        <v>0</v>
      </c>
      <c r="G11" s="355">
        <v>0</v>
      </c>
      <c r="H11" s="126">
        <v>51</v>
      </c>
      <c r="I11" s="126">
        <v>28</v>
      </c>
      <c r="J11" s="126">
        <v>21</v>
      </c>
      <c r="K11" s="126">
        <v>49</v>
      </c>
      <c r="L11" s="126">
        <v>100</v>
      </c>
      <c r="M11" s="126">
        <v>1</v>
      </c>
      <c r="N11" s="141">
        <v>3</v>
      </c>
      <c r="O11" s="55">
        <v>2</v>
      </c>
      <c r="P11" s="115"/>
      <c r="Q11" s="117">
        <v>2</v>
      </c>
      <c r="R11" s="30" t="s">
        <v>165</v>
      </c>
      <c r="S11" s="365">
        <v>2.88</v>
      </c>
      <c r="T11" s="365">
        <v>0</v>
      </c>
      <c r="U11" s="341">
        <v>6600</v>
      </c>
      <c r="V11" s="341">
        <v>8000</v>
      </c>
      <c r="W11" s="115">
        <v>4000</v>
      </c>
      <c r="X11" s="346">
        <v>6000</v>
      </c>
    </row>
    <row r="12" spans="1:24" ht="20.100000000000001" customHeight="1" x14ac:dyDescent="0.15">
      <c r="A12" s="271">
        <v>3</v>
      </c>
      <c r="B12" s="30" t="s">
        <v>166</v>
      </c>
      <c r="C12" s="276">
        <v>190000</v>
      </c>
      <c r="D12" s="126">
        <v>2</v>
      </c>
      <c r="E12" s="355">
        <v>55</v>
      </c>
      <c r="F12" s="355">
        <v>0</v>
      </c>
      <c r="G12" s="355">
        <v>0</v>
      </c>
      <c r="H12" s="126">
        <v>55</v>
      </c>
      <c r="I12" s="126">
        <v>30</v>
      </c>
      <c r="J12" s="126">
        <v>15</v>
      </c>
      <c r="K12" s="126">
        <v>45</v>
      </c>
      <c r="L12" s="126">
        <v>100</v>
      </c>
      <c r="M12" s="126">
        <v>1</v>
      </c>
      <c r="N12" s="141">
        <v>3</v>
      </c>
      <c r="O12" s="55">
        <v>3</v>
      </c>
      <c r="P12" s="115"/>
      <c r="Q12" s="271">
        <v>3</v>
      </c>
      <c r="R12" s="30" t="s">
        <v>166</v>
      </c>
      <c r="S12" s="365">
        <v>2.61</v>
      </c>
      <c r="T12" s="365">
        <v>0</v>
      </c>
      <c r="U12" s="341">
        <v>6500</v>
      </c>
      <c r="V12" s="341">
        <v>5500</v>
      </c>
      <c r="W12" s="115">
        <v>2750</v>
      </c>
      <c r="X12" s="346">
        <v>4125</v>
      </c>
    </row>
    <row r="13" spans="1:24" ht="20.100000000000001" customHeight="1" x14ac:dyDescent="0.15">
      <c r="A13" s="117">
        <v>4</v>
      </c>
      <c r="B13" s="30" t="s">
        <v>167</v>
      </c>
      <c r="C13" s="276">
        <v>190000</v>
      </c>
      <c r="D13" s="126">
        <v>2</v>
      </c>
      <c r="E13" s="355">
        <v>52</v>
      </c>
      <c r="F13" s="355">
        <v>0</v>
      </c>
      <c r="G13" s="355">
        <v>0</v>
      </c>
      <c r="H13" s="126">
        <v>52</v>
      </c>
      <c r="I13" s="126">
        <v>31</v>
      </c>
      <c r="J13" s="126">
        <v>17</v>
      </c>
      <c r="K13" s="126">
        <v>48</v>
      </c>
      <c r="L13" s="126">
        <v>100</v>
      </c>
      <c r="M13" s="126">
        <v>1</v>
      </c>
      <c r="N13" s="141">
        <v>3</v>
      </c>
      <c r="O13" s="55">
        <v>4</v>
      </c>
      <c r="P13" s="115"/>
      <c r="Q13" s="117">
        <v>4</v>
      </c>
      <c r="R13" s="30" t="s">
        <v>167</v>
      </c>
      <c r="S13" s="365">
        <v>2.35</v>
      </c>
      <c r="T13" s="365">
        <v>0</v>
      </c>
      <c r="U13" s="341">
        <v>6000</v>
      </c>
      <c r="V13" s="341">
        <v>5000</v>
      </c>
      <c r="W13" s="115">
        <v>2500</v>
      </c>
      <c r="X13" s="346">
        <v>3750</v>
      </c>
    </row>
    <row r="14" spans="1:24" ht="20.100000000000001" customHeight="1" x14ac:dyDescent="0.15">
      <c r="A14" s="287">
        <v>5</v>
      </c>
      <c r="B14" s="30" t="s">
        <v>170</v>
      </c>
      <c r="C14" s="351">
        <v>190000</v>
      </c>
      <c r="D14" s="125">
        <v>2</v>
      </c>
      <c r="E14" s="356">
        <v>51</v>
      </c>
      <c r="F14" s="356">
        <v>0</v>
      </c>
      <c r="G14" s="356">
        <v>0</v>
      </c>
      <c r="H14" s="125">
        <v>51</v>
      </c>
      <c r="I14" s="125">
        <v>33</v>
      </c>
      <c r="J14" s="125">
        <v>16</v>
      </c>
      <c r="K14" s="125">
        <v>49</v>
      </c>
      <c r="L14" s="125">
        <v>100</v>
      </c>
      <c r="M14" s="125">
        <v>1</v>
      </c>
      <c r="N14" s="142">
        <v>3</v>
      </c>
      <c r="O14" s="56">
        <v>5</v>
      </c>
      <c r="P14" s="242"/>
      <c r="Q14" s="287">
        <v>5</v>
      </c>
      <c r="R14" s="30" t="s">
        <v>170</v>
      </c>
      <c r="S14" s="366">
        <v>3.4</v>
      </c>
      <c r="T14" s="366">
        <v>0</v>
      </c>
      <c r="U14" s="342">
        <v>9000</v>
      </c>
      <c r="V14" s="342">
        <v>7000</v>
      </c>
      <c r="W14" s="115">
        <v>3500</v>
      </c>
      <c r="X14" s="347">
        <v>5250</v>
      </c>
    </row>
    <row r="15" spans="1:24" ht="20.100000000000001" customHeight="1" x14ac:dyDescent="0.15">
      <c r="A15" s="117">
        <v>6</v>
      </c>
      <c r="B15" s="31" t="s">
        <v>172</v>
      </c>
      <c r="C15" s="123">
        <v>190000</v>
      </c>
      <c r="D15" s="124">
        <v>2</v>
      </c>
      <c r="E15" s="322">
        <v>52</v>
      </c>
      <c r="F15" s="322">
        <v>0</v>
      </c>
      <c r="G15" s="322">
        <v>0</v>
      </c>
      <c r="H15" s="124">
        <v>52</v>
      </c>
      <c r="I15" s="124">
        <v>33</v>
      </c>
      <c r="J15" s="124">
        <v>15</v>
      </c>
      <c r="K15" s="124">
        <v>48</v>
      </c>
      <c r="L15" s="124">
        <v>100</v>
      </c>
      <c r="M15" s="124">
        <v>1</v>
      </c>
      <c r="N15" s="140">
        <v>3</v>
      </c>
      <c r="O15" s="55">
        <v>6</v>
      </c>
      <c r="P15" s="237"/>
      <c r="Q15" s="117">
        <v>6</v>
      </c>
      <c r="R15" s="31" t="s">
        <v>172</v>
      </c>
      <c r="S15" s="334">
        <v>2.7</v>
      </c>
      <c r="T15" s="334">
        <v>0</v>
      </c>
      <c r="U15" s="341">
        <v>6800</v>
      </c>
      <c r="V15" s="341">
        <v>5200</v>
      </c>
      <c r="W15" s="255">
        <v>2600</v>
      </c>
      <c r="X15" s="348">
        <v>3900</v>
      </c>
    </row>
    <row r="16" spans="1:24" s="67" customFormat="1" ht="20.100000000000001" customHeight="1" x14ac:dyDescent="0.15">
      <c r="A16" s="271">
        <v>7</v>
      </c>
      <c r="B16" s="32" t="s">
        <v>173</v>
      </c>
      <c r="C16" s="123">
        <v>190000</v>
      </c>
      <c r="D16" s="124">
        <v>2</v>
      </c>
      <c r="E16" s="322">
        <v>51</v>
      </c>
      <c r="F16" s="322">
        <v>0</v>
      </c>
      <c r="G16" s="322">
        <v>0</v>
      </c>
      <c r="H16" s="124">
        <v>51</v>
      </c>
      <c r="I16" s="124">
        <v>24</v>
      </c>
      <c r="J16" s="124">
        <v>25</v>
      </c>
      <c r="K16" s="124">
        <v>49</v>
      </c>
      <c r="L16" s="124">
        <v>100</v>
      </c>
      <c r="M16" s="124">
        <v>1</v>
      </c>
      <c r="N16" s="140">
        <v>3</v>
      </c>
      <c r="O16" s="55">
        <v>7</v>
      </c>
      <c r="P16" s="237"/>
      <c r="Q16" s="271">
        <v>7</v>
      </c>
      <c r="R16" s="30" t="s">
        <v>173</v>
      </c>
      <c r="S16" s="334">
        <v>3.2</v>
      </c>
      <c r="T16" s="334">
        <v>0</v>
      </c>
      <c r="U16" s="341">
        <v>6800</v>
      </c>
      <c r="V16" s="341">
        <v>11000</v>
      </c>
      <c r="W16" s="115">
        <v>5500</v>
      </c>
      <c r="X16" s="346">
        <v>8250</v>
      </c>
    </row>
    <row r="17" spans="1:24" ht="20.100000000000001" customHeight="1" x14ac:dyDescent="0.15">
      <c r="A17" s="117">
        <v>8</v>
      </c>
      <c r="B17" s="30" t="s">
        <v>177</v>
      </c>
      <c r="C17" s="276">
        <v>190000</v>
      </c>
      <c r="D17" s="126">
        <v>3</v>
      </c>
      <c r="E17" s="355">
        <v>52</v>
      </c>
      <c r="F17" s="355">
        <v>0</v>
      </c>
      <c r="G17" s="355">
        <v>0</v>
      </c>
      <c r="H17" s="126">
        <v>52</v>
      </c>
      <c r="I17" s="126">
        <v>48</v>
      </c>
      <c r="J17" s="355">
        <v>0</v>
      </c>
      <c r="K17" s="126">
        <v>48</v>
      </c>
      <c r="L17" s="126">
        <v>100</v>
      </c>
      <c r="M17" s="126">
        <v>1</v>
      </c>
      <c r="N17" s="141">
        <v>3</v>
      </c>
      <c r="O17" s="55">
        <v>8</v>
      </c>
      <c r="P17" s="115"/>
      <c r="Q17" s="117">
        <v>8</v>
      </c>
      <c r="R17" s="30" t="s">
        <v>177</v>
      </c>
      <c r="S17" s="365">
        <v>2.7</v>
      </c>
      <c r="T17" s="365">
        <v>0</v>
      </c>
      <c r="U17" s="341">
        <v>11800</v>
      </c>
      <c r="V17" s="341">
        <v>0</v>
      </c>
      <c r="W17" s="370">
        <v>0</v>
      </c>
      <c r="X17" s="346">
        <v>0</v>
      </c>
    </row>
    <row r="18" spans="1:24" ht="20.100000000000001" customHeight="1" x14ac:dyDescent="0.15">
      <c r="A18" s="271">
        <v>9</v>
      </c>
      <c r="B18" s="30" t="s">
        <v>179</v>
      </c>
      <c r="C18" s="276">
        <v>190000</v>
      </c>
      <c r="D18" s="126">
        <v>2</v>
      </c>
      <c r="E18" s="355">
        <v>51</v>
      </c>
      <c r="F18" s="355">
        <v>0</v>
      </c>
      <c r="G18" s="355">
        <v>0</v>
      </c>
      <c r="H18" s="126">
        <v>51</v>
      </c>
      <c r="I18" s="126">
        <v>32</v>
      </c>
      <c r="J18" s="126">
        <v>17</v>
      </c>
      <c r="K18" s="126">
        <v>49</v>
      </c>
      <c r="L18" s="126">
        <v>100</v>
      </c>
      <c r="M18" s="126">
        <v>1</v>
      </c>
      <c r="N18" s="141">
        <v>3</v>
      </c>
      <c r="O18" s="55">
        <v>9</v>
      </c>
      <c r="P18" s="115"/>
      <c r="Q18" s="271">
        <v>9</v>
      </c>
      <c r="R18" s="30" t="s">
        <v>179</v>
      </c>
      <c r="S18" s="365">
        <v>2.7</v>
      </c>
      <c r="T18" s="365">
        <v>0</v>
      </c>
      <c r="U18" s="341">
        <v>6800</v>
      </c>
      <c r="V18" s="341">
        <v>5800</v>
      </c>
      <c r="W18" s="115">
        <v>2900</v>
      </c>
      <c r="X18" s="346">
        <v>4350</v>
      </c>
    </row>
    <row r="19" spans="1:24" ht="20.100000000000001" customHeight="1" x14ac:dyDescent="0.15">
      <c r="A19" s="117">
        <v>10</v>
      </c>
      <c r="B19" s="30" t="s">
        <v>180</v>
      </c>
      <c r="C19" s="351">
        <v>190000</v>
      </c>
      <c r="D19" s="125">
        <v>2</v>
      </c>
      <c r="E19" s="356">
        <v>53</v>
      </c>
      <c r="F19" s="356">
        <v>0</v>
      </c>
      <c r="G19" s="356">
        <v>0</v>
      </c>
      <c r="H19" s="125">
        <v>53</v>
      </c>
      <c r="I19" s="125">
        <v>25</v>
      </c>
      <c r="J19" s="125">
        <v>22</v>
      </c>
      <c r="K19" s="125">
        <v>47</v>
      </c>
      <c r="L19" s="125">
        <v>100</v>
      </c>
      <c r="M19" s="125">
        <v>1</v>
      </c>
      <c r="N19" s="142">
        <v>3</v>
      </c>
      <c r="O19" s="56">
        <v>10</v>
      </c>
      <c r="P19" s="242"/>
      <c r="Q19" s="117">
        <v>10</v>
      </c>
      <c r="R19" s="30" t="s">
        <v>180</v>
      </c>
      <c r="S19" s="366">
        <v>2.5</v>
      </c>
      <c r="T19" s="366">
        <v>0</v>
      </c>
      <c r="U19" s="342">
        <v>5700</v>
      </c>
      <c r="V19" s="342">
        <v>8100</v>
      </c>
      <c r="W19" s="242">
        <v>4050</v>
      </c>
      <c r="X19" s="347">
        <v>6075</v>
      </c>
    </row>
    <row r="20" spans="1:24" ht="20.100000000000001" customHeight="1" x14ac:dyDescent="0.15">
      <c r="A20" s="289">
        <v>11</v>
      </c>
      <c r="B20" s="31" t="s">
        <v>181</v>
      </c>
      <c r="C20" s="276">
        <v>190000</v>
      </c>
      <c r="D20" s="126">
        <v>2</v>
      </c>
      <c r="E20" s="355">
        <v>57</v>
      </c>
      <c r="F20" s="355">
        <v>0</v>
      </c>
      <c r="G20" s="355">
        <v>0</v>
      </c>
      <c r="H20" s="126">
        <v>57</v>
      </c>
      <c r="I20" s="126">
        <v>26</v>
      </c>
      <c r="J20" s="126">
        <v>17</v>
      </c>
      <c r="K20" s="126">
        <v>43</v>
      </c>
      <c r="L20" s="126">
        <v>100</v>
      </c>
      <c r="M20" s="126">
        <v>1</v>
      </c>
      <c r="N20" s="141">
        <v>3</v>
      </c>
      <c r="O20" s="55">
        <v>11</v>
      </c>
      <c r="P20" s="115"/>
      <c r="Q20" s="289">
        <v>11</v>
      </c>
      <c r="R20" s="31" t="s">
        <v>181</v>
      </c>
      <c r="S20" s="365">
        <v>1.95</v>
      </c>
      <c r="T20" s="365">
        <v>0</v>
      </c>
      <c r="U20" s="341">
        <v>4000</v>
      </c>
      <c r="V20" s="341">
        <v>4000</v>
      </c>
      <c r="W20" s="115">
        <v>2000</v>
      </c>
      <c r="X20" s="346">
        <v>3000</v>
      </c>
    </row>
    <row r="21" spans="1:24" ht="20.100000000000001" customHeight="1" x14ac:dyDescent="0.15">
      <c r="A21" s="117">
        <v>12</v>
      </c>
      <c r="B21" s="30" t="s">
        <v>315</v>
      </c>
      <c r="C21" s="276">
        <v>190000</v>
      </c>
      <c r="D21" s="126">
        <v>3</v>
      </c>
      <c r="E21" s="355">
        <v>53</v>
      </c>
      <c r="F21" s="355">
        <v>0</v>
      </c>
      <c r="G21" s="355">
        <v>0</v>
      </c>
      <c r="H21" s="126">
        <v>53</v>
      </c>
      <c r="I21" s="126">
        <v>47</v>
      </c>
      <c r="J21" s="355">
        <v>0</v>
      </c>
      <c r="K21" s="126">
        <v>47</v>
      </c>
      <c r="L21" s="126">
        <v>100</v>
      </c>
      <c r="M21" s="126">
        <v>1</v>
      </c>
      <c r="N21" s="141">
        <v>3</v>
      </c>
      <c r="O21" s="55">
        <v>12</v>
      </c>
      <c r="P21" s="115"/>
      <c r="Q21" s="117">
        <v>12</v>
      </c>
      <c r="R21" s="30" t="s">
        <v>315</v>
      </c>
      <c r="S21" s="365">
        <v>2.7</v>
      </c>
      <c r="T21" s="365">
        <v>0</v>
      </c>
      <c r="U21" s="341">
        <v>13100</v>
      </c>
      <c r="V21" s="341">
        <v>0</v>
      </c>
      <c r="W21" s="370">
        <v>0</v>
      </c>
      <c r="X21" s="346">
        <v>0</v>
      </c>
    </row>
    <row r="22" spans="1:24" ht="20.100000000000001" customHeight="1" x14ac:dyDescent="0.15">
      <c r="A22" s="117">
        <v>13</v>
      </c>
      <c r="B22" s="30" t="s">
        <v>317</v>
      </c>
      <c r="C22" s="276">
        <v>190000</v>
      </c>
      <c r="D22" s="126">
        <v>2</v>
      </c>
      <c r="E22" s="355">
        <v>50</v>
      </c>
      <c r="F22" s="355">
        <v>0</v>
      </c>
      <c r="G22" s="355">
        <v>0</v>
      </c>
      <c r="H22" s="126">
        <v>50</v>
      </c>
      <c r="I22" s="126">
        <v>31</v>
      </c>
      <c r="J22" s="126">
        <v>19</v>
      </c>
      <c r="K22" s="126">
        <v>50</v>
      </c>
      <c r="L22" s="126">
        <v>100</v>
      </c>
      <c r="M22" s="126">
        <v>1</v>
      </c>
      <c r="N22" s="141">
        <v>3</v>
      </c>
      <c r="O22" s="55">
        <v>13</v>
      </c>
      <c r="P22" s="115"/>
      <c r="Q22" s="117">
        <v>13</v>
      </c>
      <c r="R22" s="30" t="s">
        <v>317</v>
      </c>
      <c r="S22" s="365">
        <v>3</v>
      </c>
      <c r="T22" s="365">
        <v>0</v>
      </c>
      <c r="U22" s="341">
        <v>7000</v>
      </c>
      <c r="V22" s="341">
        <v>7000</v>
      </c>
      <c r="W22" s="115">
        <v>3500</v>
      </c>
      <c r="X22" s="346">
        <v>5250</v>
      </c>
    </row>
    <row r="23" spans="1:24" ht="20.100000000000001" customHeight="1" x14ac:dyDescent="0.15">
      <c r="A23" s="117">
        <v>14</v>
      </c>
      <c r="B23" s="30" t="s">
        <v>182</v>
      </c>
      <c r="C23" s="276">
        <v>190000</v>
      </c>
      <c r="D23" s="126">
        <v>2</v>
      </c>
      <c r="E23" s="355">
        <v>49</v>
      </c>
      <c r="F23" s="355">
        <v>0</v>
      </c>
      <c r="G23" s="355">
        <v>0</v>
      </c>
      <c r="H23" s="126">
        <v>49</v>
      </c>
      <c r="I23" s="126">
        <v>29</v>
      </c>
      <c r="J23" s="126">
        <v>22</v>
      </c>
      <c r="K23" s="126">
        <v>51</v>
      </c>
      <c r="L23" s="126">
        <v>100</v>
      </c>
      <c r="M23" s="126">
        <v>1</v>
      </c>
      <c r="N23" s="141">
        <v>3</v>
      </c>
      <c r="O23" s="55">
        <v>14</v>
      </c>
      <c r="P23" s="115"/>
      <c r="Q23" s="117">
        <v>14</v>
      </c>
      <c r="R23" s="30" t="s">
        <v>182</v>
      </c>
      <c r="S23" s="365">
        <v>3</v>
      </c>
      <c r="T23" s="365">
        <v>0</v>
      </c>
      <c r="U23" s="341">
        <v>7000</v>
      </c>
      <c r="V23" s="341">
        <v>8000</v>
      </c>
      <c r="W23" s="115">
        <v>4000</v>
      </c>
      <c r="X23" s="346">
        <v>6000</v>
      </c>
    </row>
    <row r="24" spans="1:24" ht="20.100000000000001" customHeight="1" x14ac:dyDescent="0.15">
      <c r="A24" s="288">
        <v>15</v>
      </c>
      <c r="B24" s="33" t="s">
        <v>184</v>
      </c>
      <c r="C24" s="276">
        <v>190000</v>
      </c>
      <c r="D24" s="126">
        <v>2</v>
      </c>
      <c r="E24" s="355">
        <v>53</v>
      </c>
      <c r="F24" s="355">
        <v>0</v>
      </c>
      <c r="G24" s="355">
        <v>0</v>
      </c>
      <c r="H24" s="126">
        <v>53</v>
      </c>
      <c r="I24" s="126">
        <v>32</v>
      </c>
      <c r="J24" s="126">
        <v>15</v>
      </c>
      <c r="K24" s="126">
        <v>47</v>
      </c>
      <c r="L24" s="126">
        <v>100</v>
      </c>
      <c r="M24" s="126">
        <v>1</v>
      </c>
      <c r="N24" s="141">
        <v>3</v>
      </c>
      <c r="O24" s="55">
        <v>15</v>
      </c>
      <c r="P24" s="115"/>
      <c r="Q24" s="117">
        <v>15</v>
      </c>
      <c r="R24" s="30" t="s">
        <v>184</v>
      </c>
      <c r="S24" s="365">
        <v>2.5</v>
      </c>
      <c r="T24" s="365">
        <v>0</v>
      </c>
      <c r="U24" s="341">
        <v>7400</v>
      </c>
      <c r="V24" s="341">
        <v>5200</v>
      </c>
      <c r="W24" s="115">
        <v>2600</v>
      </c>
      <c r="X24" s="346">
        <v>3900</v>
      </c>
    </row>
    <row r="25" spans="1:24" ht="20.100000000000001" customHeight="1" x14ac:dyDescent="0.15">
      <c r="A25" s="117">
        <v>16</v>
      </c>
      <c r="B25" s="30" t="s">
        <v>185</v>
      </c>
      <c r="C25" s="352">
        <v>190000</v>
      </c>
      <c r="D25" s="178">
        <v>1</v>
      </c>
      <c r="E25" s="357">
        <v>51</v>
      </c>
      <c r="F25" s="357">
        <v>4</v>
      </c>
      <c r="G25" s="357">
        <v>0</v>
      </c>
      <c r="H25" s="178">
        <v>55</v>
      </c>
      <c r="I25" s="178">
        <v>30</v>
      </c>
      <c r="J25" s="178">
        <v>15</v>
      </c>
      <c r="K25" s="178">
        <v>45</v>
      </c>
      <c r="L25" s="178">
        <v>100</v>
      </c>
      <c r="M25" s="178">
        <v>1</v>
      </c>
      <c r="N25" s="143">
        <v>2</v>
      </c>
      <c r="O25" s="188">
        <v>16</v>
      </c>
      <c r="P25" s="255"/>
      <c r="Q25" s="289">
        <v>16</v>
      </c>
      <c r="R25" s="31" t="s">
        <v>185</v>
      </c>
      <c r="S25" s="367">
        <v>3.14</v>
      </c>
      <c r="T25" s="367">
        <v>6</v>
      </c>
      <c r="U25" s="343">
        <v>9300</v>
      </c>
      <c r="V25" s="343">
        <v>7000</v>
      </c>
      <c r="W25" s="255">
        <v>3500</v>
      </c>
      <c r="X25" s="348">
        <v>5250</v>
      </c>
    </row>
    <row r="26" spans="1:24" ht="20.100000000000001" customHeight="1" x14ac:dyDescent="0.15">
      <c r="A26" s="117">
        <v>17</v>
      </c>
      <c r="B26" s="30" t="s">
        <v>318</v>
      </c>
      <c r="C26" s="276">
        <v>190000</v>
      </c>
      <c r="D26" s="126">
        <v>1</v>
      </c>
      <c r="E26" s="355">
        <v>47</v>
      </c>
      <c r="F26" s="355">
        <v>9</v>
      </c>
      <c r="G26" s="355">
        <v>0</v>
      </c>
      <c r="H26" s="126">
        <v>56</v>
      </c>
      <c r="I26" s="126">
        <v>30</v>
      </c>
      <c r="J26" s="126">
        <v>14</v>
      </c>
      <c r="K26" s="126">
        <v>44</v>
      </c>
      <c r="L26" s="126">
        <v>100</v>
      </c>
      <c r="M26" s="126">
        <v>1</v>
      </c>
      <c r="N26" s="141">
        <v>2</v>
      </c>
      <c r="O26" s="55">
        <v>17</v>
      </c>
      <c r="P26" s="115"/>
      <c r="Q26" s="117">
        <v>17</v>
      </c>
      <c r="R26" s="30" t="s">
        <v>318</v>
      </c>
      <c r="S26" s="365">
        <v>1.74</v>
      </c>
      <c r="T26" s="365">
        <v>7.54</v>
      </c>
      <c r="U26" s="341">
        <v>6600</v>
      </c>
      <c r="V26" s="341">
        <v>5000</v>
      </c>
      <c r="W26" s="115">
        <v>2500</v>
      </c>
      <c r="X26" s="346">
        <v>3750</v>
      </c>
    </row>
    <row r="27" spans="1:24" ht="20.100000000000001" customHeight="1" x14ac:dyDescent="0.15">
      <c r="A27" s="117">
        <v>18</v>
      </c>
      <c r="B27" s="30" t="s">
        <v>319</v>
      </c>
      <c r="C27" s="276">
        <v>190000</v>
      </c>
      <c r="D27" s="126">
        <v>1</v>
      </c>
      <c r="E27" s="355">
        <v>46</v>
      </c>
      <c r="F27" s="355">
        <v>6</v>
      </c>
      <c r="G27" s="355">
        <v>0</v>
      </c>
      <c r="H27" s="126">
        <v>52</v>
      </c>
      <c r="I27" s="126">
        <v>31</v>
      </c>
      <c r="J27" s="126">
        <v>17</v>
      </c>
      <c r="K27" s="126">
        <v>48</v>
      </c>
      <c r="L27" s="126">
        <v>100</v>
      </c>
      <c r="M27" s="126">
        <v>1</v>
      </c>
      <c r="N27" s="141">
        <v>2</v>
      </c>
      <c r="O27" s="55">
        <v>18</v>
      </c>
      <c r="P27" s="115"/>
      <c r="Q27" s="117">
        <v>18</v>
      </c>
      <c r="R27" s="30" t="s">
        <v>319</v>
      </c>
      <c r="S27" s="365">
        <v>3</v>
      </c>
      <c r="T27" s="365">
        <v>8</v>
      </c>
      <c r="U27" s="341">
        <v>10000</v>
      </c>
      <c r="V27" s="341">
        <v>9000</v>
      </c>
      <c r="W27" s="115">
        <v>4500</v>
      </c>
      <c r="X27" s="346">
        <v>6750</v>
      </c>
    </row>
    <row r="28" spans="1:24" ht="20.100000000000001" customHeight="1" x14ac:dyDescent="0.15">
      <c r="A28" s="117">
        <v>19</v>
      </c>
      <c r="B28" s="30" t="s">
        <v>139</v>
      </c>
      <c r="C28" s="276">
        <v>190000</v>
      </c>
      <c r="D28" s="126">
        <v>2</v>
      </c>
      <c r="E28" s="355">
        <v>53</v>
      </c>
      <c r="F28" s="355">
        <v>0</v>
      </c>
      <c r="G28" s="355">
        <v>0</v>
      </c>
      <c r="H28" s="126">
        <v>53</v>
      </c>
      <c r="I28" s="126">
        <v>24</v>
      </c>
      <c r="J28" s="126">
        <v>23</v>
      </c>
      <c r="K28" s="126">
        <v>47</v>
      </c>
      <c r="L28" s="126">
        <v>100</v>
      </c>
      <c r="M28" s="126">
        <v>1</v>
      </c>
      <c r="N28" s="141">
        <v>3</v>
      </c>
      <c r="O28" s="55">
        <v>19</v>
      </c>
      <c r="P28" s="115"/>
      <c r="Q28" s="117">
        <v>19</v>
      </c>
      <c r="R28" s="30" t="s">
        <v>139</v>
      </c>
      <c r="S28" s="365">
        <v>3.4</v>
      </c>
      <c r="T28" s="365">
        <v>0</v>
      </c>
      <c r="U28" s="341">
        <v>6000</v>
      </c>
      <c r="V28" s="341">
        <v>9500</v>
      </c>
      <c r="W28" s="115">
        <v>4750</v>
      </c>
      <c r="X28" s="346">
        <v>7125</v>
      </c>
    </row>
    <row r="29" spans="1:24" ht="20.100000000000001" customHeight="1" x14ac:dyDescent="0.15">
      <c r="A29" s="288">
        <v>20</v>
      </c>
      <c r="B29" s="33" t="s">
        <v>187</v>
      </c>
      <c r="C29" s="351">
        <v>190000</v>
      </c>
      <c r="D29" s="125">
        <v>1</v>
      </c>
      <c r="E29" s="356">
        <v>42</v>
      </c>
      <c r="F29" s="356">
        <v>10</v>
      </c>
      <c r="G29" s="356">
        <v>0</v>
      </c>
      <c r="H29" s="125">
        <v>52</v>
      </c>
      <c r="I29" s="125">
        <v>27</v>
      </c>
      <c r="J29" s="125">
        <v>21</v>
      </c>
      <c r="K29" s="125">
        <v>48</v>
      </c>
      <c r="L29" s="125">
        <v>100</v>
      </c>
      <c r="M29" s="125">
        <v>1</v>
      </c>
      <c r="N29" s="142">
        <v>2</v>
      </c>
      <c r="O29" s="56">
        <v>20</v>
      </c>
      <c r="P29" s="242"/>
      <c r="Q29" s="288">
        <v>20</v>
      </c>
      <c r="R29" s="33" t="s">
        <v>187</v>
      </c>
      <c r="S29" s="366">
        <v>2.1</v>
      </c>
      <c r="T29" s="366">
        <v>7</v>
      </c>
      <c r="U29" s="342">
        <v>5400</v>
      </c>
      <c r="V29" s="342">
        <v>6600</v>
      </c>
      <c r="W29" s="242">
        <v>3300</v>
      </c>
      <c r="X29" s="347">
        <v>4950</v>
      </c>
    </row>
    <row r="30" spans="1:24" ht="20.100000000000001" customHeight="1" x14ac:dyDescent="0.15">
      <c r="A30" s="117">
        <v>21</v>
      </c>
      <c r="B30" s="30" t="s">
        <v>188</v>
      </c>
      <c r="C30" s="276">
        <v>190000</v>
      </c>
      <c r="D30" s="126">
        <v>2</v>
      </c>
      <c r="E30" s="355">
        <v>43</v>
      </c>
      <c r="F30" s="355">
        <v>0</v>
      </c>
      <c r="G30" s="355">
        <v>0</v>
      </c>
      <c r="H30" s="126">
        <v>43</v>
      </c>
      <c r="I30" s="126">
        <v>40</v>
      </c>
      <c r="J30" s="126">
        <v>17</v>
      </c>
      <c r="K30" s="126">
        <v>57</v>
      </c>
      <c r="L30" s="126">
        <v>100</v>
      </c>
      <c r="M30" s="126">
        <v>1</v>
      </c>
      <c r="N30" s="141">
        <v>3</v>
      </c>
      <c r="O30" s="55">
        <v>21</v>
      </c>
      <c r="P30" s="115"/>
      <c r="Q30" s="117">
        <v>21</v>
      </c>
      <c r="R30" s="30" t="s">
        <v>188</v>
      </c>
      <c r="S30" s="365">
        <v>2.5</v>
      </c>
      <c r="T30" s="365">
        <v>0</v>
      </c>
      <c r="U30" s="341">
        <v>10000</v>
      </c>
      <c r="V30" s="341">
        <v>7000</v>
      </c>
      <c r="W30" s="115">
        <v>3500</v>
      </c>
      <c r="X30" s="346">
        <v>5250</v>
      </c>
    </row>
    <row r="31" spans="1:24" ht="20.100000000000001" customHeight="1" x14ac:dyDescent="0.15">
      <c r="A31" s="117">
        <v>22</v>
      </c>
      <c r="B31" s="30" t="s">
        <v>189</v>
      </c>
      <c r="C31" s="276">
        <v>190000</v>
      </c>
      <c r="D31" s="126">
        <v>2</v>
      </c>
      <c r="E31" s="355">
        <v>60</v>
      </c>
      <c r="F31" s="355">
        <v>0</v>
      </c>
      <c r="G31" s="355">
        <v>0</v>
      </c>
      <c r="H31" s="126">
        <v>60</v>
      </c>
      <c r="I31" s="126">
        <v>30</v>
      </c>
      <c r="J31" s="126">
        <v>10</v>
      </c>
      <c r="K31" s="126">
        <v>40</v>
      </c>
      <c r="L31" s="126">
        <v>100</v>
      </c>
      <c r="M31" s="126">
        <v>1</v>
      </c>
      <c r="N31" s="141">
        <v>3</v>
      </c>
      <c r="O31" s="55">
        <v>22</v>
      </c>
      <c r="P31" s="115"/>
      <c r="Q31" s="117">
        <v>22</v>
      </c>
      <c r="R31" s="30" t="s">
        <v>189</v>
      </c>
      <c r="S31" s="365">
        <v>1.79</v>
      </c>
      <c r="T31" s="365">
        <v>0</v>
      </c>
      <c r="U31" s="341">
        <v>14000</v>
      </c>
      <c r="V31" s="341">
        <v>14000</v>
      </c>
      <c r="W31" s="115">
        <v>7000</v>
      </c>
      <c r="X31" s="346">
        <v>10500</v>
      </c>
    </row>
    <row r="32" spans="1:24" ht="20.100000000000001" customHeight="1" x14ac:dyDescent="0.15">
      <c r="A32" s="117">
        <v>23</v>
      </c>
      <c r="B32" s="30" t="s">
        <v>191</v>
      </c>
      <c r="C32" s="276">
        <v>190000</v>
      </c>
      <c r="D32" s="126">
        <v>2</v>
      </c>
      <c r="E32" s="355">
        <v>53</v>
      </c>
      <c r="F32" s="355">
        <v>0</v>
      </c>
      <c r="G32" s="355">
        <v>0</v>
      </c>
      <c r="H32" s="126">
        <v>53</v>
      </c>
      <c r="I32" s="126">
        <v>31</v>
      </c>
      <c r="J32" s="126">
        <v>16</v>
      </c>
      <c r="K32" s="126">
        <v>47</v>
      </c>
      <c r="L32" s="126">
        <v>100</v>
      </c>
      <c r="M32" s="126">
        <v>1</v>
      </c>
      <c r="N32" s="141">
        <v>3</v>
      </c>
      <c r="O32" s="55">
        <v>23</v>
      </c>
      <c r="P32" s="115"/>
      <c r="Q32" s="117">
        <v>23</v>
      </c>
      <c r="R32" s="30" t="s">
        <v>191</v>
      </c>
      <c r="S32" s="365">
        <v>2.7</v>
      </c>
      <c r="T32" s="365">
        <v>0</v>
      </c>
      <c r="U32" s="341">
        <v>8000</v>
      </c>
      <c r="V32" s="341">
        <v>7000</v>
      </c>
      <c r="W32" s="115">
        <v>3500</v>
      </c>
      <c r="X32" s="346">
        <v>5250</v>
      </c>
    </row>
    <row r="33" spans="1:24" ht="20.100000000000001" customHeight="1" x14ac:dyDescent="0.15">
      <c r="A33" s="117">
        <v>24</v>
      </c>
      <c r="B33" s="30" t="s">
        <v>192</v>
      </c>
      <c r="C33" s="276">
        <v>190000</v>
      </c>
      <c r="D33" s="126">
        <v>2</v>
      </c>
      <c r="E33" s="355">
        <v>49</v>
      </c>
      <c r="F33" s="355">
        <v>0</v>
      </c>
      <c r="G33" s="355">
        <v>0</v>
      </c>
      <c r="H33" s="126">
        <v>49</v>
      </c>
      <c r="I33" s="126">
        <v>29</v>
      </c>
      <c r="J33" s="126">
        <v>22</v>
      </c>
      <c r="K33" s="126">
        <v>51</v>
      </c>
      <c r="L33" s="126">
        <v>100</v>
      </c>
      <c r="M33" s="126">
        <v>1</v>
      </c>
      <c r="N33" s="141">
        <v>3</v>
      </c>
      <c r="O33" s="55">
        <v>24</v>
      </c>
      <c r="P33" s="115"/>
      <c r="Q33" s="117">
        <v>24</v>
      </c>
      <c r="R33" s="30" t="s">
        <v>192</v>
      </c>
      <c r="S33" s="365">
        <v>2.8</v>
      </c>
      <c r="T33" s="365">
        <v>0</v>
      </c>
      <c r="U33" s="341">
        <v>7000</v>
      </c>
      <c r="V33" s="341">
        <v>9000</v>
      </c>
      <c r="W33" s="115">
        <v>4500</v>
      </c>
      <c r="X33" s="346">
        <v>6750</v>
      </c>
    </row>
    <row r="34" spans="1:24" ht="20.100000000000001" customHeight="1" x14ac:dyDescent="0.15">
      <c r="A34" s="317">
        <v>25</v>
      </c>
      <c r="B34" s="318" t="s">
        <v>12</v>
      </c>
      <c r="C34" s="353">
        <v>190000</v>
      </c>
      <c r="D34" s="280">
        <v>2</v>
      </c>
      <c r="E34" s="358">
        <v>52</v>
      </c>
      <c r="F34" s="358">
        <v>0</v>
      </c>
      <c r="G34" s="358">
        <v>0</v>
      </c>
      <c r="H34" s="280">
        <v>52</v>
      </c>
      <c r="I34" s="280">
        <v>32</v>
      </c>
      <c r="J34" s="280">
        <v>16</v>
      </c>
      <c r="K34" s="280">
        <v>48</v>
      </c>
      <c r="L34" s="280">
        <v>100</v>
      </c>
      <c r="M34" s="280">
        <v>1</v>
      </c>
      <c r="N34" s="285">
        <v>3</v>
      </c>
      <c r="O34" s="189">
        <v>25</v>
      </c>
      <c r="P34" s="251"/>
      <c r="Q34" s="317">
        <v>25</v>
      </c>
      <c r="R34" s="318" t="s">
        <v>12</v>
      </c>
      <c r="S34" s="368">
        <v>2.75</v>
      </c>
      <c r="T34" s="368">
        <v>0</v>
      </c>
      <c r="U34" s="344">
        <v>7800</v>
      </c>
      <c r="V34" s="344">
        <v>6600</v>
      </c>
      <c r="W34" s="251">
        <v>3300</v>
      </c>
      <c r="X34" s="349">
        <v>4950</v>
      </c>
    </row>
  </sheetData>
  <mergeCells count="14">
    <mergeCell ref="S6:X6"/>
    <mergeCell ref="E7:H7"/>
    <mergeCell ref="I7:K7"/>
    <mergeCell ref="V7:X7"/>
    <mergeCell ref="S7:S8"/>
    <mergeCell ref="T7:T8"/>
    <mergeCell ref="U7:U8"/>
    <mergeCell ref="C6:C8"/>
    <mergeCell ref="O6:O9"/>
    <mergeCell ref="D7:D8"/>
    <mergeCell ref="L7:L8"/>
    <mergeCell ref="M7:M9"/>
    <mergeCell ref="N7:N9"/>
    <mergeCell ref="E6:L6"/>
  </mergeCells>
  <phoneticPr fontId="2"/>
  <pageMargins left="0.78740157480314965" right="0.78740157480314965" top="0.78740157480314965" bottom="0.78740157480314965" header="0.51181102362204722" footer="0.51181102362204722"/>
  <pageSetup paperSize="9" firstPageNumber="66" orientation="portrait" useFirstPageNumber="1" r:id="rId1"/>
  <headerFooter scaleWithDoc="0" alignWithMargins="0">
    <oddFooter>&amp;C- &amp;P -</oddFooter>
  </headerFooter>
  <colBreaks count="2" manualBreakCount="2">
    <brk id="7" max="33" man="1"/>
    <brk id="16"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66FF99"/>
  </sheetPr>
  <dimension ref="A1:V34"/>
  <sheetViews>
    <sheetView view="pageBreakPreview" zoomScaleSheetLayoutView="100" workbookViewId="0">
      <selection sqref="A1:XFD1048576"/>
    </sheetView>
  </sheetViews>
  <sheetFormatPr defaultColWidth="10.625" defaultRowHeight="20.100000000000001" customHeight="1" x14ac:dyDescent="0.15"/>
  <cols>
    <col min="1" max="1" width="7.75" style="17" customWidth="1"/>
    <col min="2" max="8" width="11.625" style="17" customWidth="1"/>
    <col min="9" max="11" width="11.25" style="17" customWidth="1"/>
    <col min="12" max="12" width="11" style="17" customWidth="1"/>
    <col min="13" max="13" width="12.5" style="17" customWidth="1"/>
    <col min="14" max="14" width="11.625" style="17" customWidth="1"/>
    <col min="15" max="15" width="5.625" style="18" customWidth="1"/>
    <col min="16" max="16" width="1.625" style="17" hidden="1" customWidth="1"/>
    <col min="17" max="17" width="5.625" style="17" customWidth="1"/>
    <col min="18" max="22" width="11.625" style="17" customWidth="1"/>
    <col min="23" max="16384" width="10.625" style="17"/>
  </cols>
  <sheetData>
    <row r="1" spans="1:22" ht="20.100000000000001" customHeight="1" x14ac:dyDescent="0.15">
      <c r="A1" s="17" t="str">
        <f>目次!A6</f>
        <v>令和３年度　市町村税の課税状況等の調</v>
      </c>
    </row>
    <row r="2" spans="1:22" ht="20.100000000000001" customHeight="1" x14ac:dyDescent="0.15">
      <c r="A2" s="17" t="s">
        <v>123</v>
      </c>
    </row>
    <row r="4" spans="1:22" ht="20.100000000000001" customHeight="1" x14ac:dyDescent="0.15">
      <c r="A4" s="17" t="s">
        <v>448</v>
      </c>
      <c r="B4" s="17" t="str">
        <f>目次!C35</f>
        <v>課税方法等（介護納付金課税分）（令和２年度分）</v>
      </c>
      <c r="Q4" s="17" t="str">
        <f>A4</f>
        <v>第２３表</v>
      </c>
    </row>
    <row r="5" spans="1:22" ht="20.100000000000001" customHeight="1" x14ac:dyDescent="0.15">
      <c r="L5" s="104"/>
      <c r="M5" s="104"/>
      <c r="N5" s="104"/>
      <c r="P5" s="104"/>
      <c r="Q5" s="17" t="s">
        <v>114</v>
      </c>
      <c r="S5" s="104"/>
      <c r="T5" s="104"/>
      <c r="U5" s="104"/>
      <c r="V5" s="104"/>
    </row>
    <row r="6" spans="1:22" ht="22.5" customHeight="1" x14ac:dyDescent="0.15">
      <c r="A6" s="19"/>
      <c r="B6" s="26" t="s">
        <v>9</v>
      </c>
      <c r="C6" s="578" t="s">
        <v>141</v>
      </c>
      <c r="D6" s="320" t="s">
        <v>142</v>
      </c>
      <c r="E6" s="568" t="s">
        <v>377</v>
      </c>
      <c r="F6" s="569"/>
      <c r="G6" s="569"/>
      <c r="H6" s="569"/>
      <c r="I6" s="569"/>
      <c r="J6" s="569"/>
      <c r="K6" s="569"/>
      <c r="L6" s="570"/>
      <c r="M6" s="359" t="s">
        <v>233</v>
      </c>
      <c r="N6" s="360" t="s">
        <v>234</v>
      </c>
      <c r="O6" s="608" t="s">
        <v>347</v>
      </c>
      <c r="P6" s="361"/>
      <c r="Q6" s="19"/>
      <c r="R6" s="26" t="s">
        <v>9</v>
      </c>
      <c r="S6" s="584" t="s">
        <v>404</v>
      </c>
      <c r="T6" s="585"/>
      <c r="U6" s="585"/>
      <c r="V6" s="586"/>
    </row>
    <row r="7" spans="1:22" ht="27" customHeight="1" x14ac:dyDescent="0.15">
      <c r="A7" s="116"/>
      <c r="B7" s="118"/>
      <c r="C7" s="494"/>
      <c r="D7" s="582" t="s">
        <v>145</v>
      </c>
      <c r="E7" s="605" t="s">
        <v>393</v>
      </c>
      <c r="F7" s="606"/>
      <c r="G7" s="606"/>
      <c r="H7" s="607"/>
      <c r="I7" s="506" t="s">
        <v>403</v>
      </c>
      <c r="J7" s="507"/>
      <c r="K7" s="590"/>
      <c r="L7" s="562" t="s">
        <v>398</v>
      </c>
      <c r="M7" s="599" t="s">
        <v>103</v>
      </c>
      <c r="N7" s="602" t="s">
        <v>146</v>
      </c>
      <c r="O7" s="609"/>
      <c r="P7" s="362"/>
      <c r="Q7" s="116"/>
      <c r="R7" s="118"/>
      <c r="S7" s="437" t="s">
        <v>147</v>
      </c>
      <c r="T7" s="437" t="s">
        <v>117</v>
      </c>
      <c r="U7" s="437" t="s">
        <v>66</v>
      </c>
      <c r="V7" s="451" t="s">
        <v>326</v>
      </c>
    </row>
    <row r="8" spans="1:22" ht="87" customHeight="1" x14ac:dyDescent="0.15">
      <c r="A8" s="116"/>
      <c r="B8" s="118"/>
      <c r="C8" s="494"/>
      <c r="D8" s="583"/>
      <c r="E8" s="42" t="s">
        <v>151</v>
      </c>
      <c r="F8" s="42" t="s">
        <v>77</v>
      </c>
      <c r="G8" s="42" t="s">
        <v>152</v>
      </c>
      <c r="H8" s="42" t="s">
        <v>15</v>
      </c>
      <c r="I8" s="42" t="s">
        <v>89</v>
      </c>
      <c r="J8" s="42" t="s">
        <v>154</v>
      </c>
      <c r="K8" s="272" t="s">
        <v>15</v>
      </c>
      <c r="L8" s="561"/>
      <c r="M8" s="600"/>
      <c r="N8" s="603"/>
      <c r="O8" s="609"/>
      <c r="P8" s="363"/>
      <c r="Q8" s="116"/>
      <c r="R8" s="118"/>
      <c r="S8" s="541"/>
      <c r="T8" s="541"/>
      <c r="U8" s="541"/>
      <c r="V8" s="550"/>
    </row>
    <row r="9" spans="1:22" ht="28.5" customHeight="1" x14ac:dyDescent="0.15">
      <c r="A9" s="117" t="s">
        <v>26</v>
      </c>
      <c r="B9" s="27"/>
      <c r="C9" s="43" t="s">
        <v>156</v>
      </c>
      <c r="D9" s="43"/>
      <c r="E9" s="43" t="s">
        <v>196</v>
      </c>
      <c r="F9" s="43" t="s">
        <v>196</v>
      </c>
      <c r="G9" s="43" t="s">
        <v>196</v>
      </c>
      <c r="H9" s="43" t="s">
        <v>196</v>
      </c>
      <c r="I9" s="43" t="s">
        <v>196</v>
      </c>
      <c r="J9" s="43" t="s">
        <v>196</v>
      </c>
      <c r="K9" s="43" t="s">
        <v>196</v>
      </c>
      <c r="L9" s="43" t="s">
        <v>196</v>
      </c>
      <c r="M9" s="611"/>
      <c r="N9" s="604"/>
      <c r="O9" s="610"/>
      <c r="P9" s="273"/>
      <c r="Q9" s="117" t="s">
        <v>26</v>
      </c>
      <c r="R9" s="27"/>
      <c r="S9" s="43" t="s">
        <v>196</v>
      </c>
      <c r="T9" s="43" t="s">
        <v>196</v>
      </c>
      <c r="U9" s="36" t="s">
        <v>156</v>
      </c>
      <c r="V9" s="62" t="s">
        <v>156</v>
      </c>
    </row>
    <row r="10" spans="1:22" ht="20.100000000000001" customHeight="1" x14ac:dyDescent="0.15">
      <c r="A10" s="286">
        <v>1</v>
      </c>
      <c r="B10" s="290" t="s">
        <v>161</v>
      </c>
      <c r="C10" s="350">
        <v>170000</v>
      </c>
      <c r="D10" s="156">
        <v>2</v>
      </c>
      <c r="E10" s="354">
        <v>45</v>
      </c>
      <c r="F10" s="354">
        <v>0</v>
      </c>
      <c r="G10" s="354">
        <v>0</v>
      </c>
      <c r="H10" s="156">
        <v>45</v>
      </c>
      <c r="I10" s="156">
        <v>30</v>
      </c>
      <c r="J10" s="156">
        <v>25</v>
      </c>
      <c r="K10" s="156">
        <v>55</v>
      </c>
      <c r="L10" s="156">
        <v>100</v>
      </c>
      <c r="M10" s="156">
        <v>1</v>
      </c>
      <c r="N10" s="193">
        <v>3</v>
      </c>
      <c r="O10" s="272">
        <v>1</v>
      </c>
      <c r="P10" s="115"/>
      <c r="Q10" s="286">
        <v>1</v>
      </c>
      <c r="R10" s="290" t="s">
        <v>161</v>
      </c>
      <c r="S10" s="364">
        <v>2.88</v>
      </c>
      <c r="T10" s="364">
        <v>0</v>
      </c>
      <c r="U10" s="369">
        <v>8950</v>
      </c>
      <c r="V10" s="346">
        <v>8570</v>
      </c>
    </row>
    <row r="11" spans="1:22" ht="20.100000000000001" customHeight="1" x14ac:dyDescent="0.15">
      <c r="A11" s="117">
        <v>2</v>
      </c>
      <c r="B11" s="30" t="s">
        <v>165</v>
      </c>
      <c r="C11" s="276">
        <v>170000</v>
      </c>
      <c r="D11" s="126">
        <v>2</v>
      </c>
      <c r="E11" s="355">
        <v>51</v>
      </c>
      <c r="F11" s="355">
        <v>0</v>
      </c>
      <c r="G11" s="355">
        <v>0</v>
      </c>
      <c r="H11" s="126">
        <v>51</v>
      </c>
      <c r="I11" s="126">
        <v>28</v>
      </c>
      <c r="J11" s="126">
        <v>21</v>
      </c>
      <c r="K11" s="126">
        <v>49</v>
      </c>
      <c r="L11" s="126">
        <v>100</v>
      </c>
      <c r="M11" s="126">
        <v>1</v>
      </c>
      <c r="N11" s="141">
        <v>3</v>
      </c>
      <c r="O11" s="27">
        <v>2</v>
      </c>
      <c r="P11" s="115"/>
      <c r="Q11" s="117">
        <v>2</v>
      </c>
      <c r="R11" s="30" t="s">
        <v>165</v>
      </c>
      <c r="S11" s="365">
        <v>1.93</v>
      </c>
      <c r="T11" s="365">
        <v>0</v>
      </c>
      <c r="U11" s="341">
        <v>5800</v>
      </c>
      <c r="V11" s="346">
        <v>5100</v>
      </c>
    </row>
    <row r="12" spans="1:22" ht="20.100000000000001" customHeight="1" x14ac:dyDescent="0.15">
      <c r="A12" s="271">
        <v>3</v>
      </c>
      <c r="B12" s="30" t="s">
        <v>166</v>
      </c>
      <c r="C12" s="276">
        <v>170000</v>
      </c>
      <c r="D12" s="126">
        <v>2</v>
      </c>
      <c r="E12" s="355">
        <v>56</v>
      </c>
      <c r="F12" s="355">
        <v>0</v>
      </c>
      <c r="G12" s="355">
        <v>0</v>
      </c>
      <c r="H12" s="126">
        <v>56</v>
      </c>
      <c r="I12" s="126">
        <v>30</v>
      </c>
      <c r="J12" s="126">
        <v>14</v>
      </c>
      <c r="K12" s="126">
        <v>44</v>
      </c>
      <c r="L12" s="126">
        <v>100</v>
      </c>
      <c r="M12" s="126">
        <v>1</v>
      </c>
      <c r="N12" s="141">
        <v>3</v>
      </c>
      <c r="O12" s="27">
        <v>3</v>
      </c>
      <c r="P12" s="115"/>
      <c r="Q12" s="271">
        <v>3</v>
      </c>
      <c r="R12" s="30" t="s">
        <v>166</v>
      </c>
      <c r="S12" s="365">
        <v>2.42</v>
      </c>
      <c r="T12" s="365">
        <v>0</v>
      </c>
      <c r="U12" s="341">
        <v>7500</v>
      </c>
      <c r="V12" s="346">
        <v>4200</v>
      </c>
    </row>
    <row r="13" spans="1:22" ht="20.100000000000001" customHeight="1" x14ac:dyDescent="0.15">
      <c r="A13" s="117">
        <v>4</v>
      </c>
      <c r="B13" s="30" t="s">
        <v>167</v>
      </c>
      <c r="C13" s="276">
        <v>170000</v>
      </c>
      <c r="D13" s="126">
        <v>2</v>
      </c>
      <c r="E13" s="355">
        <v>51</v>
      </c>
      <c r="F13" s="355">
        <v>0</v>
      </c>
      <c r="G13" s="355">
        <v>0</v>
      </c>
      <c r="H13" s="126">
        <v>51</v>
      </c>
      <c r="I13" s="126">
        <v>30</v>
      </c>
      <c r="J13" s="126">
        <v>19</v>
      </c>
      <c r="K13" s="126">
        <v>49</v>
      </c>
      <c r="L13" s="126">
        <v>100</v>
      </c>
      <c r="M13" s="126">
        <v>1</v>
      </c>
      <c r="N13" s="141">
        <v>3</v>
      </c>
      <c r="O13" s="27">
        <v>4</v>
      </c>
      <c r="P13" s="115"/>
      <c r="Q13" s="117">
        <v>4</v>
      </c>
      <c r="R13" s="30" t="s">
        <v>167</v>
      </c>
      <c r="S13" s="365">
        <v>2.5</v>
      </c>
      <c r="T13" s="365">
        <v>0</v>
      </c>
      <c r="U13" s="341">
        <v>7900</v>
      </c>
      <c r="V13" s="346">
        <v>5600</v>
      </c>
    </row>
    <row r="14" spans="1:22" ht="20.100000000000001" customHeight="1" x14ac:dyDescent="0.15">
      <c r="A14" s="287">
        <v>5</v>
      </c>
      <c r="B14" s="30" t="s">
        <v>170</v>
      </c>
      <c r="C14" s="351">
        <v>170000</v>
      </c>
      <c r="D14" s="125">
        <v>2</v>
      </c>
      <c r="E14" s="356">
        <v>53</v>
      </c>
      <c r="F14" s="356">
        <v>0</v>
      </c>
      <c r="G14" s="356">
        <v>0</v>
      </c>
      <c r="H14" s="125">
        <v>53</v>
      </c>
      <c r="I14" s="125">
        <v>33</v>
      </c>
      <c r="J14" s="125">
        <v>14</v>
      </c>
      <c r="K14" s="125">
        <v>47</v>
      </c>
      <c r="L14" s="125">
        <v>100</v>
      </c>
      <c r="M14" s="125">
        <v>1</v>
      </c>
      <c r="N14" s="142">
        <v>3</v>
      </c>
      <c r="O14" s="373">
        <v>5</v>
      </c>
      <c r="P14" s="242"/>
      <c r="Q14" s="287">
        <v>5</v>
      </c>
      <c r="R14" s="30" t="s">
        <v>170</v>
      </c>
      <c r="S14" s="366">
        <v>2.8</v>
      </c>
      <c r="T14" s="366">
        <v>0</v>
      </c>
      <c r="U14" s="342">
        <v>9000</v>
      </c>
      <c r="V14" s="347">
        <v>4500</v>
      </c>
    </row>
    <row r="15" spans="1:22" ht="20.100000000000001" customHeight="1" x14ac:dyDescent="0.15">
      <c r="A15" s="117">
        <v>6</v>
      </c>
      <c r="B15" s="31" t="s">
        <v>172</v>
      </c>
      <c r="C15" s="123">
        <v>170000</v>
      </c>
      <c r="D15" s="124">
        <v>2</v>
      </c>
      <c r="E15" s="322">
        <v>52</v>
      </c>
      <c r="F15" s="322">
        <v>0</v>
      </c>
      <c r="G15" s="322">
        <v>0</v>
      </c>
      <c r="H15" s="124">
        <v>52</v>
      </c>
      <c r="I15" s="124">
        <v>33</v>
      </c>
      <c r="J15" s="124">
        <v>15</v>
      </c>
      <c r="K15" s="124">
        <v>48</v>
      </c>
      <c r="L15" s="124">
        <v>100</v>
      </c>
      <c r="M15" s="124">
        <v>1</v>
      </c>
      <c r="N15" s="140">
        <v>3</v>
      </c>
      <c r="O15" s="27">
        <v>6</v>
      </c>
      <c r="P15" s="237"/>
      <c r="Q15" s="117">
        <v>6</v>
      </c>
      <c r="R15" s="31" t="s">
        <v>172</v>
      </c>
      <c r="S15" s="334">
        <v>2.1</v>
      </c>
      <c r="T15" s="334">
        <v>0</v>
      </c>
      <c r="U15" s="341">
        <v>7400</v>
      </c>
      <c r="V15" s="346">
        <v>3900</v>
      </c>
    </row>
    <row r="16" spans="1:22" s="67" customFormat="1" ht="20.100000000000001" customHeight="1" x14ac:dyDescent="0.15">
      <c r="A16" s="271">
        <v>7</v>
      </c>
      <c r="B16" s="32" t="s">
        <v>173</v>
      </c>
      <c r="C16" s="123">
        <v>170000</v>
      </c>
      <c r="D16" s="124">
        <v>2</v>
      </c>
      <c r="E16" s="322">
        <v>51</v>
      </c>
      <c r="F16" s="322">
        <v>0</v>
      </c>
      <c r="G16" s="322">
        <v>0</v>
      </c>
      <c r="H16" s="124">
        <v>51</v>
      </c>
      <c r="I16" s="124">
        <v>34</v>
      </c>
      <c r="J16" s="124">
        <v>15</v>
      </c>
      <c r="K16" s="124">
        <v>49</v>
      </c>
      <c r="L16" s="124">
        <v>100</v>
      </c>
      <c r="M16" s="124">
        <v>1</v>
      </c>
      <c r="N16" s="140">
        <v>3</v>
      </c>
      <c r="O16" s="27">
        <v>7</v>
      </c>
      <c r="P16" s="237"/>
      <c r="Q16" s="271">
        <v>7</v>
      </c>
      <c r="R16" s="30" t="s">
        <v>173</v>
      </c>
      <c r="S16" s="334">
        <v>2.2999999999999998</v>
      </c>
      <c r="T16" s="334">
        <v>0</v>
      </c>
      <c r="U16" s="341">
        <v>9600</v>
      </c>
      <c r="V16" s="346">
        <v>5000</v>
      </c>
    </row>
    <row r="17" spans="1:22" ht="20.100000000000001" customHeight="1" x14ac:dyDescent="0.15">
      <c r="A17" s="117">
        <v>8</v>
      </c>
      <c r="B17" s="30" t="s">
        <v>177</v>
      </c>
      <c r="C17" s="276">
        <v>170000</v>
      </c>
      <c r="D17" s="126">
        <v>3</v>
      </c>
      <c r="E17" s="355">
        <v>55</v>
      </c>
      <c r="F17" s="355">
        <v>0</v>
      </c>
      <c r="G17" s="355">
        <v>0</v>
      </c>
      <c r="H17" s="126">
        <v>55</v>
      </c>
      <c r="I17" s="126">
        <v>45</v>
      </c>
      <c r="J17" s="126">
        <v>0</v>
      </c>
      <c r="K17" s="126">
        <v>45</v>
      </c>
      <c r="L17" s="126">
        <v>100</v>
      </c>
      <c r="M17" s="126">
        <v>1</v>
      </c>
      <c r="N17" s="141">
        <v>3</v>
      </c>
      <c r="O17" s="27">
        <v>8</v>
      </c>
      <c r="P17" s="115"/>
      <c r="Q17" s="117">
        <v>8</v>
      </c>
      <c r="R17" s="30" t="s">
        <v>177</v>
      </c>
      <c r="S17" s="365">
        <v>2.8</v>
      </c>
      <c r="T17" s="365">
        <v>0</v>
      </c>
      <c r="U17" s="341">
        <v>14000</v>
      </c>
      <c r="V17" s="346">
        <v>0</v>
      </c>
    </row>
    <row r="18" spans="1:22" ht="20.100000000000001" customHeight="1" x14ac:dyDescent="0.15">
      <c r="A18" s="271">
        <v>9</v>
      </c>
      <c r="B18" s="30" t="s">
        <v>179</v>
      </c>
      <c r="C18" s="276">
        <v>170000</v>
      </c>
      <c r="D18" s="126">
        <v>2</v>
      </c>
      <c r="E18" s="355">
        <v>52</v>
      </c>
      <c r="F18" s="355">
        <v>0</v>
      </c>
      <c r="G18" s="355">
        <v>0</v>
      </c>
      <c r="H18" s="126">
        <v>52</v>
      </c>
      <c r="I18" s="126">
        <v>30</v>
      </c>
      <c r="J18" s="126">
        <v>18</v>
      </c>
      <c r="K18" s="126">
        <v>48</v>
      </c>
      <c r="L18" s="126">
        <v>100</v>
      </c>
      <c r="M18" s="126">
        <v>1</v>
      </c>
      <c r="N18" s="141">
        <v>3</v>
      </c>
      <c r="O18" s="27">
        <v>9</v>
      </c>
      <c r="P18" s="115"/>
      <c r="Q18" s="271">
        <v>9</v>
      </c>
      <c r="R18" s="30" t="s">
        <v>179</v>
      </c>
      <c r="S18" s="365">
        <v>3</v>
      </c>
      <c r="T18" s="365">
        <v>0</v>
      </c>
      <c r="U18" s="341">
        <v>8500</v>
      </c>
      <c r="V18" s="346">
        <v>6000</v>
      </c>
    </row>
    <row r="19" spans="1:22" ht="20.100000000000001" customHeight="1" x14ac:dyDescent="0.15">
      <c r="A19" s="117">
        <v>10</v>
      </c>
      <c r="B19" s="30" t="s">
        <v>180</v>
      </c>
      <c r="C19" s="351">
        <v>170000</v>
      </c>
      <c r="D19" s="125">
        <v>2</v>
      </c>
      <c r="E19" s="356">
        <v>52</v>
      </c>
      <c r="F19" s="356">
        <v>0</v>
      </c>
      <c r="G19" s="356">
        <v>0</v>
      </c>
      <c r="H19" s="125">
        <v>52</v>
      </c>
      <c r="I19" s="125">
        <v>25</v>
      </c>
      <c r="J19" s="125">
        <v>23</v>
      </c>
      <c r="K19" s="125">
        <v>48</v>
      </c>
      <c r="L19" s="125">
        <v>100</v>
      </c>
      <c r="M19" s="125">
        <v>1</v>
      </c>
      <c r="N19" s="142">
        <v>3</v>
      </c>
      <c r="O19" s="373">
        <v>10</v>
      </c>
      <c r="P19" s="242"/>
      <c r="Q19" s="117">
        <v>10</v>
      </c>
      <c r="R19" s="30" t="s">
        <v>180</v>
      </c>
      <c r="S19" s="366">
        <v>2.1</v>
      </c>
      <c r="T19" s="366">
        <v>0</v>
      </c>
      <c r="U19" s="342">
        <v>6500</v>
      </c>
      <c r="V19" s="347">
        <v>7000</v>
      </c>
    </row>
    <row r="20" spans="1:22" ht="20.100000000000001" customHeight="1" x14ac:dyDescent="0.15">
      <c r="A20" s="289">
        <v>11</v>
      </c>
      <c r="B20" s="31" t="s">
        <v>181</v>
      </c>
      <c r="C20" s="276">
        <v>170000</v>
      </c>
      <c r="D20" s="126">
        <v>2</v>
      </c>
      <c r="E20" s="355">
        <v>49</v>
      </c>
      <c r="F20" s="355">
        <v>0</v>
      </c>
      <c r="G20" s="355">
        <v>0</v>
      </c>
      <c r="H20" s="126">
        <v>49</v>
      </c>
      <c r="I20" s="126">
        <v>29</v>
      </c>
      <c r="J20" s="126">
        <v>22</v>
      </c>
      <c r="K20" s="126">
        <v>51</v>
      </c>
      <c r="L20" s="126">
        <v>100</v>
      </c>
      <c r="M20" s="126">
        <v>1</v>
      </c>
      <c r="N20" s="141">
        <v>3</v>
      </c>
      <c r="O20" s="27">
        <v>11</v>
      </c>
      <c r="P20" s="115"/>
      <c r="Q20" s="289">
        <v>11</v>
      </c>
      <c r="R20" s="31" t="s">
        <v>181</v>
      </c>
      <c r="S20" s="365">
        <v>2.1</v>
      </c>
      <c r="T20" s="365">
        <v>0</v>
      </c>
      <c r="U20" s="341">
        <v>7000</v>
      </c>
      <c r="V20" s="346">
        <v>6000</v>
      </c>
    </row>
    <row r="21" spans="1:22" ht="20.100000000000001" customHeight="1" x14ac:dyDescent="0.15">
      <c r="A21" s="117">
        <v>12</v>
      </c>
      <c r="B21" s="30" t="s">
        <v>315</v>
      </c>
      <c r="C21" s="276">
        <v>170000</v>
      </c>
      <c r="D21" s="126">
        <v>3</v>
      </c>
      <c r="E21" s="355">
        <v>50</v>
      </c>
      <c r="F21" s="355">
        <v>0</v>
      </c>
      <c r="G21" s="355">
        <v>0</v>
      </c>
      <c r="H21" s="126">
        <v>50</v>
      </c>
      <c r="I21" s="126">
        <v>50</v>
      </c>
      <c r="J21" s="126">
        <v>0</v>
      </c>
      <c r="K21" s="126">
        <v>50</v>
      </c>
      <c r="L21" s="126">
        <v>100</v>
      </c>
      <c r="M21" s="126">
        <v>1</v>
      </c>
      <c r="N21" s="141">
        <v>3</v>
      </c>
      <c r="O21" s="27">
        <v>12</v>
      </c>
      <c r="P21" s="115"/>
      <c r="Q21" s="117">
        <v>12</v>
      </c>
      <c r="R21" s="30" t="s">
        <v>315</v>
      </c>
      <c r="S21" s="365">
        <v>2.1</v>
      </c>
      <c r="T21" s="365">
        <v>0</v>
      </c>
      <c r="U21" s="341">
        <v>13300</v>
      </c>
      <c r="V21" s="346">
        <v>0</v>
      </c>
    </row>
    <row r="22" spans="1:22" ht="20.100000000000001" customHeight="1" x14ac:dyDescent="0.15">
      <c r="A22" s="117">
        <v>13</v>
      </c>
      <c r="B22" s="30" t="s">
        <v>317</v>
      </c>
      <c r="C22" s="276">
        <v>170000</v>
      </c>
      <c r="D22" s="126">
        <v>2</v>
      </c>
      <c r="E22" s="355">
        <v>50</v>
      </c>
      <c r="F22" s="355">
        <v>0</v>
      </c>
      <c r="G22" s="355">
        <v>0</v>
      </c>
      <c r="H22" s="126">
        <v>50</v>
      </c>
      <c r="I22" s="126">
        <v>36</v>
      </c>
      <c r="J22" s="126">
        <v>14</v>
      </c>
      <c r="K22" s="126">
        <v>50</v>
      </c>
      <c r="L22" s="126">
        <v>100</v>
      </c>
      <c r="M22" s="126">
        <v>1</v>
      </c>
      <c r="N22" s="141">
        <v>3</v>
      </c>
      <c r="O22" s="27">
        <v>13</v>
      </c>
      <c r="P22" s="115"/>
      <c r="Q22" s="117">
        <v>13</v>
      </c>
      <c r="R22" s="30" t="s">
        <v>317</v>
      </c>
      <c r="S22" s="365">
        <v>2.4</v>
      </c>
      <c r="T22" s="365">
        <v>0</v>
      </c>
      <c r="U22" s="341">
        <v>9000</v>
      </c>
      <c r="V22" s="346">
        <v>4000</v>
      </c>
    </row>
    <row r="23" spans="1:22" ht="20.100000000000001" customHeight="1" x14ac:dyDescent="0.15">
      <c r="A23" s="117">
        <v>14</v>
      </c>
      <c r="B23" s="30" t="s">
        <v>182</v>
      </c>
      <c r="C23" s="276">
        <v>170000</v>
      </c>
      <c r="D23" s="126">
        <v>2</v>
      </c>
      <c r="E23" s="355">
        <v>52</v>
      </c>
      <c r="F23" s="355">
        <v>0</v>
      </c>
      <c r="G23" s="355">
        <v>0</v>
      </c>
      <c r="H23" s="126">
        <v>52</v>
      </c>
      <c r="I23" s="126">
        <v>26</v>
      </c>
      <c r="J23" s="126">
        <v>22</v>
      </c>
      <c r="K23" s="126">
        <v>48</v>
      </c>
      <c r="L23" s="126">
        <v>100</v>
      </c>
      <c r="M23" s="126">
        <v>1</v>
      </c>
      <c r="N23" s="141">
        <v>3</v>
      </c>
      <c r="O23" s="27">
        <v>14</v>
      </c>
      <c r="P23" s="115"/>
      <c r="Q23" s="117">
        <v>14</v>
      </c>
      <c r="R23" s="30" t="s">
        <v>182</v>
      </c>
      <c r="S23" s="365">
        <v>2.2999999999999998</v>
      </c>
      <c r="T23" s="365">
        <v>0</v>
      </c>
      <c r="U23" s="341">
        <v>6500</v>
      </c>
      <c r="V23" s="346">
        <v>6000</v>
      </c>
    </row>
    <row r="24" spans="1:22" ht="20.100000000000001" customHeight="1" x14ac:dyDescent="0.15">
      <c r="A24" s="288">
        <v>15</v>
      </c>
      <c r="B24" s="33" t="s">
        <v>184</v>
      </c>
      <c r="C24" s="276">
        <v>170000</v>
      </c>
      <c r="D24" s="126">
        <v>2</v>
      </c>
      <c r="E24" s="355">
        <v>53</v>
      </c>
      <c r="F24" s="355">
        <v>0</v>
      </c>
      <c r="G24" s="355">
        <v>0</v>
      </c>
      <c r="H24" s="126">
        <v>53</v>
      </c>
      <c r="I24" s="126">
        <v>27</v>
      </c>
      <c r="J24" s="126">
        <v>20</v>
      </c>
      <c r="K24" s="126">
        <v>47</v>
      </c>
      <c r="L24" s="126">
        <v>100</v>
      </c>
      <c r="M24" s="126">
        <v>1</v>
      </c>
      <c r="N24" s="141">
        <v>3</v>
      </c>
      <c r="O24" s="27">
        <v>15</v>
      </c>
      <c r="P24" s="115"/>
      <c r="Q24" s="117">
        <v>15</v>
      </c>
      <c r="R24" s="30" t="s">
        <v>184</v>
      </c>
      <c r="S24" s="365">
        <v>2.1</v>
      </c>
      <c r="T24" s="365">
        <v>0</v>
      </c>
      <c r="U24" s="341">
        <v>5500</v>
      </c>
      <c r="V24" s="346">
        <v>4500</v>
      </c>
    </row>
    <row r="25" spans="1:22" ht="20.100000000000001" customHeight="1" x14ac:dyDescent="0.15">
      <c r="A25" s="117">
        <v>16</v>
      </c>
      <c r="B25" s="30" t="s">
        <v>185</v>
      </c>
      <c r="C25" s="352">
        <v>170000</v>
      </c>
      <c r="D25" s="178">
        <v>1</v>
      </c>
      <c r="E25" s="357">
        <v>46</v>
      </c>
      <c r="F25" s="357">
        <v>4</v>
      </c>
      <c r="G25" s="357">
        <v>0</v>
      </c>
      <c r="H25" s="178">
        <v>50</v>
      </c>
      <c r="I25" s="178">
        <v>34</v>
      </c>
      <c r="J25" s="178">
        <v>16</v>
      </c>
      <c r="K25" s="178">
        <v>50</v>
      </c>
      <c r="L25" s="178">
        <v>100</v>
      </c>
      <c r="M25" s="178">
        <v>1</v>
      </c>
      <c r="N25" s="143">
        <v>2</v>
      </c>
      <c r="O25" s="374">
        <v>16</v>
      </c>
      <c r="P25" s="255"/>
      <c r="Q25" s="289">
        <v>16</v>
      </c>
      <c r="R25" s="31" t="s">
        <v>185</v>
      </c>
      <c r="S25" s="367">
        <v>3</v>
      </c>
      <c r="T25" s="367">
        <v>8</v>
      </c>
      <c r="U25" s="343">
        <v>13000</v>
      </c>
      <c r="V25" s="348">
        <v>7000</v>
      </c>
    </row>
    <row r="26" spans="1:22" ht="20.100000000000001" customHeight="1" x14ac:dyDescent="0.15">
      <c r="A26" s="117">
        <v>17</v>
      </c>
      <c r="B26" s="30" t="s">
        <v>318</v>
      </c>
      <c r="C26" s="276">
        <v>170000</v>
      </c>
      <c r="D26" s="126">
        <v>1</v>
      </c>
      <c r="E26" s="355">
        <v>44</v>
      </c>
      <c r="F26" s="355">
        <v>8</v>
      </c>
      <c r="G26" s="355">
        <v>0</v>
      </c>
      <c r="H26" s="126">
        <v>52</v>
      </c>
      <c r="I26" s="126">
        <v>32</v>
      </c>
      <c r="J26" s="126">
        <v>16</v>
      </c>
      <c r="K26" s="126">
        <v>48</v>
      </c>
      <c r="L26" s="126">
        <v>100</v>
      </c>
      <c r="M26" s="126">
        <v>1</v>
      </c>
      <c r="N26" s="141">
        <v>2</v>
      </c>
      <c r="O26" s="27">
        <v>17</v>
      </c>
      <c r="P26" s="115"/>
      <c r="Q26" s="117">
        <v>17</v>
      </c>
      <c r="R26" s="30" t="s">
        <v>318</v>
      </c>
      <c r="S26" s="365">
        <v>1.5</v>
      </c>
      <c r="T26" s="365">
        <v>8.82</v>
      </c>
      <c r="U26" s="341">
        <v>7900</v>
      </c>
      <c r="V26" s="346">
        <v>4700</v>
      </c>
    </row>
    <row r="27" spans="1:22" ht="20.100000000000001" customHeight="1" x14ac:dyDescent="0.15">
      <c r="A27" s="117">
        <v>18</v>
      </c>
      <c r="B27" s="30" t="s">
        <v>319</v>
      </c>
      <c r="C27" s="276">
        <v>170000</v>
      </c>
      <c r="D27" s="126">
        <v>1</v>
      </c>
      <c r="E27" s="355">
        <v>51</v>
      </c>
      <c r="F27" s="355">
        <v>3</v>
      </c>
      <c r="G27" s="355">
        <v>0</v>
      </c>
      <c r="H27" s="126">
        <v>54</v>
      </c>
      <c r="I27" s="126">
        <v>27</v>
      </c>
      <c r="J27" s="126">
        <v>19</v>
      </c>
      <c r="K27" s="126">
        <v>46</v>
      </c>
      <c r="L27" s="126">
        <v>100</v>
      </c>
      <c r="M27" s="126">
        <v>1</v>
      </c>
      <c r="N27" s="141">
        <v>2</v>
      </c>
      <c r="O27" s="27">
        <v>18</v>
      </c>
      <c r="P27" s="115"/>
      <c r="Q27" s="117">
        <v>18</v>
      </c>
      <c r="R27" s="30" t="s">
        <v>319</v>
      </c>
      <c r="S27" s="365">
        <v>3.2</v>
      </c>
      <c r="T27" s="365">
        <v>8</v>
      </c>
      <c r="U27" s="341">
        <v>12000</v>
      </c>
      <c r="V27" s="346">
        <v>10000</v>
      </c>
    </row>
    <row r="28" spans="1:22" ht="20.100000000000001" customHeight="1" x14ac:dyDescent="0.15">
      <c r="A28" s="117">
        <v>19</v>
      </c>
      <c r="B28" s="30" t="s">
        <v>139</v>
      </c>
      <c r="C28" s="276">
        <v>170000</v>
      </c>
      <c r="D28" s="126">
        <v>2</v>
      </c>
      <c r="E28" s="355">
        <v>53</v>
      </c>
      <c r="F28" s="355">
        <v>0</v>
      </c>
      <c r="G28" s="355">
        <v>0</v>
      </c>
      <c r="H28" s="126">
        <v>53</v>
      </c>
      <c r="I28" s="126">
        <v>25</v>
      </c>
      <c r="J28" s="126">
        <v>22</v>
      </c>
      <c r="K28" s="126">
        <v>47</v>
      </c>
      <c r="L28" s="126">
        <v>100</v>
      </c>
      <c r="M28" s="126">
        <v>1</v>
      </c>
      <c r="N28" s="141">
        <v>3</v>
      </c>
      <c r="O28" s="27">
        <v>19</v>
      </c>
      <c r="P28" s="115"/>
      <c r="Q28" s="117">
        <v>19</v>
      </c>
      <c r="R28" s="30" t="s">
        <v>139</v>
      </c>
      <c r="S28" s="365">
        <v>2</v>
      </c>
      <c r="T28" s="365">
        <v>0</v>
      </c>
      <c r="U28" s="341">
        <v>5000</v>
      </c>
      <c r="V28" s="346">
        <v>5000</v>
      </c>
    </row>
    <row r="29" spans="1:22" ht="20.100000000000001" customHeight="1" x14ac:dyDescent="0.15">
      <c r="A29" s="288">
        <v>20</v>
      </c>
      <c r="B29" s="33" t="s">
        <v>187</v>
      </c>
      <c r="C29" s="351">
        <v>170000</v>
      </c>
      <c r="D29" s="125">
        <v>1</v>
      </c>
      <c r="E29" s="356">
        <v>42</v>
      </c>
      <c r="F29" s="356">
        <v>7</v>
      </c>
      <c r="G29" s="356">
        <v>0</v>
      </c>
      <c r="H29" s="125">
        <v>49</v>
      </c>
      <c r="I29" s="125">
        <v>31</v>
      </c>
      <c r="J29" s="125">
        <v>20</v>
      </c>
      <c r="K29" s="125">
        <v>51</v>
      </c>
      <c r="L29" s="125">
        <v>100</v>
      </c>
      <c r="M29" s="125">
        <v>1</v>
      </c>
      <c r="N29" s="142">
        <v>2</v>
      </c>
      <c r="O29" s="373">
        <v>20</v>
      </c>
      <c r="P29" s="242"/>
      <c r="Q29" s="288">
        <v>20</v>
      </c>
      <c r="R29" s="33" t="s">
        <v>187</v>
      </c>
      <c r="S29" s="366">
        <v>2</v>
      </c>
      <c r="T29" s="366">
        <v>7</v>
      </c>
      <c r="U29" s="342">
        <v>7000</v>
      </c>
      <c r="V29" s="347">
        <v>5000</v>
      </c>
    </row>
    <row r="30" spans="1:22" ht="20.100000000000001" customHeight="1" x14ac:dyDescent="0.15">
      <c r="A30" s="117">
        <v>21</v>
      </c>
      <c r="B30" s="30" t="s">
        <v>188</v>
      </c>
      <c r="C30" s="276">
        <v>170000</v>
      </c>
      <c r="D30" s="126">
        <v>2</v>
      </c>
      <c r="E30" s="355">
        <v>49</v>
      </c>
      <c r="F30" s="355">
        <v>0</v>
      </c>
      <c r="G30" s="355">
        <v>0</v>
      </c>
      <c r="H30" s="126">
        <v>49</v>
      </c>
      <c r="I30" s="126">
        <v>34</v>
      </c>
      <c r="J30" s="126">
        <v>17</v>
      </c>
      <c r="K30" s="126">
        <v>51</v>
      </c>
      <c r="L30" s="126">
        <v>100</v>
      </c>
      <c r="M30" s="126">
        <v>1</v>
      </c>
      <c r="N30" s="141">
        <v>3</v>
      </c>
      <c r="O30" s="27">
        <v>21</v>
      </c>
      <c r="P30" s="115"/>
      <c r="Q30" s="117">
        <v>21</v>
      </c>
      <c r="R30" s="30" t="s">
        <v>188</v>
      </c>
      <c r="S30" s="365">
        <v>2</v>
      </c>
      <c r="T30" s="365">
        <v>0</v>
      </c>
      <c r="U30" s="341">
        <v>9000</v>
      </c>
      <c r="V30" s="346">
        <v>5000</v>
      </c>
    </row>
    <row r="31" spans="1:22" ht="20.100000000000001" customHeight="1" x14ac:dyDescent="0.15">
      <c r="A31" s="117">
        <v>22</v>
      </c>
      <c r="B31" s="30" t="s">
        <v>189</v>
      </c>
      <c r="C31" s="276">
        <v>170000</v>
      </c>
      <c r="D31" s="126">
        <v>2</v>
      </c>
      <c r="E31" s="355">
        <v>64</v>
      </c>
      <c r="F31" s="355">
        <v>0</v>
      </c>
      <c r="G31" s="355">
        <v>0</v>
      </c>
      <c r="H31" s="126">
        <v>64</v>
      </c>
      <c r="I31" s="126">
        <v>22</v>
      </c>
      <c r="J31" s="126">
        <v>14</v>
      </c>
      <c r="K31" s="126">
        <v>36</v>
      </c>
      <c r="L31" s="126">
        <v>100</v>
      </c>
      <c r="M31" s="126">
        <v>1</v>
      </c>
      <c r="N31" s="141">
        <v>3</v>
      </c>
      <c r="O31" s="27">
        <v>22</v>
      </c>
      <c r="P31" s="115"/>
      <c r="Q31" s="117">
        <v>22</v>
      </c>
      <c r="R31" s="30" t="s">
        <v>189</v>
      </c>
      <c r="S31" s="365">
        <v>0.87</v>
      </c>
      <c r="T31" s="365">
        <v>0</v>
      </c>
      <c r="U31" s="341">
        <v>11000</v>
      </c>
      <c r="V31" s="346">
        <v>11000</v>
      </c>
    </row>
    <row r="32" spans="1:22" ht="20.100000000000001" customHeight="1" x14ac:dyDescent="0.15">
      <c r="A32" s="117">
        <v>23</v>
      </c>
      <c r="B32" s="30" t="s">
        <v>191</v>
      </c>
      <c r="C32" s="276">
        <v>170000</v>
      </c>
      <c r="D32" s="126">
        <v>2</v>
      </c>
      <c r="E32" s="355">
        <v>52</v>
      </c>
      <c r="F32" s="355">
        <v>0</v>
      </c>
      <c r="G32" s="355">
        <v>0</v>
      </c>
      <c r="H32" s="126">
        <v>52</v>
      </c>
      <c r="I32" s="126">
        <v>33</v>
      </c>
      <c r="J32" s="126">
        <v>15</v>
      </c>
      <c r="K32" s="126">
        <v>48</v>
      </c>
      <c r="L32" s="126">
        <v>100</v>
      </c>
      <c r="M32" s="126">
        <v>1</v>
      </c>
      <c r="N32" s="141">
        <v>3</v>
      </c>
      <c r="O32" s="27">
        <v>23</v>
      </c>
      <c r="P32" s="115"/>
      <c r="Q32" s="117">
        <v>23</v>
      </c>
      <c r="R32" s="30" t="s">
        <v>191</v>
      </c>
      <c r="S32" s="365">
        <v>1.7</v>
      </c>
      <c r="T32" s="365">
        <v>0</v>
      </c>
      <c r="U32" s="341">
        <v>7500</v>
      </c>
      <c r="V32" s="346">
        <v>4300</v>
      </c>
    </row>
    <row r="33" spans="1:22" ht="20.100000000000001" customHeight="1" x14ac:dyDescent="0.15">
      <c r="A33" s="117">
        <v>24</v>
      </c>
      <c r="B33" s="30" t="s">
        <v>192</v>
      </c>
      <c r="C33" s="276">
        <v>170000</v>
      </c>
      <c r="D33" s="126">
        <v>2</v>
      </c>
      <c r="E33" s="355">
        <v>46</v>
      </c>
      <c r="F33" s="355">
        <v>0</v>
      </c>
      <c r="G33" s="355">
        <v>0</v>
      </c>
      <c r="H33" s="126">
        <v>46</v>
      </c>
      <c r="I33" s="126">
        <v>24</v>
      </c>
      <c r="J33" s="126">
        <v>30</v>
      </c>
      <c r="K33" s="126">
        <v>54</v>
      </c>
      <c r="L33" s="126">
        <v>100</v>
      </c>
      <c r="M33" s="126">
        <v>1</v>
      </c>
      <c r="N33" s="141">
        <v>3</v>
      </c>
      <c r="O33" s="27">
        <v>24</v>
      </c>
      <c r="P33" s="115"/>
      <c r="Q33" s="117">
        <v>24</v>
      </c>
      <c r="R33" s="30" t="s">
        <v>192</v>
      </c>
      <c r="S33" s="365">
        <v>2</v>
      </c>
      <c r="T33" s="365">
        <v>0</v>
      </c>
      <c r="U33" s="341">
        <v>6000</v>
      </c>
      <c r="V33" s="346">
        <v>9000</v>
      </c>
    </row>
    <row r="34" spans="1:22" ht="20.100000000000001" customHeight="1" x14ac:dyDescent="0.15">
      <c r="A34" s="317">
        <v>25</v>
      </c>
      <c r="B34" s="318" t="s">
        <v>12</v>
      </c>
      <c r="C34" s="353">
        <v>170000</v>
      </c>
      <c r="D34" s="280">
        <v>2</v>
      </c>
      <c r="E34" s="358">
        <v>51</v>
      </c>
      <c r="F34" s="358">
        <v>0</v>
      </c>
      <c r="G34" s="358">
        <v>0</v>
      </c>
      <c r="H34" s="280">
        <v>51</v>
      </c>
      <c r="I34" s="280">
        <v>31</v>
      </c>
      <c r="J34" s="280">
        <v>18</v>
      </c>
      <c r="K34" s="280">
        <v>49</v>
      </c>
      <c r="L34" s="280">
        <v>100</v>
      </c>
      <c r="M34" s="280">
        <v>1</v>
      </c>
      <c r="N34" s="285">
        <v>3</v>
      </c>
      <c r="O34" s="189">
        <v>25</v>
      </c>
      <c r="P34" s="251"/>
      <c r="Q34" s="317">
        <v>25</v>
      </c>
      <c r="R34" s="318" t="s">
        <v>12</v>
      </c>
      <c r="S34" s="368">
        <v>1.55</v>
      </c>
      <c r="T34" s="368">
        <v>0</v>
      </c>
      <c r="U34" s="344">
        <v>6100</v>
      </c>
      <c r="V34" s="349">
        <v>4300</v>
      </c>
    </row>
  </sheetData>
  <mergeCells count="14">
    <mergeCell ref="E6:L6"/>
    <mergeCell ref="S6:V6"/>
    <mergeCell ref="E7:H7"/>
    <mergeCell ref="I7:K7"/>
    <mergeCell ref="C6:C8"/>
    <mergeCell ref="O6:O9"/>
    <mergeCell ref="D7:D8"/>
    <mergeCell ref="L7:L8"/>
    <mergeCell ref="M7:M9"/>
    <mergeCell ref="N7:N9"/>
    <mergeCell ref="S7:S8"/>
    <mergeCell ref="T7:T8"/>
    <mergeCell ref="U7:U8"/>
    <mergeCell ref="V7:V8"/>
  </mergeCells>
  <phoneticPr fontId="2"/>
  <pageMargins left="0.78740157480314965" right="0.78740157480314965" top="0.78740157480314965" bottom="0.78740157480314965" header="0.51181102362204722" footer="0.51181102362204722"/>
  <pageSetup paperSize="9" firstPageNumber="69" orientation="portrait" useFirstPageNumber="1" r:id="rId1"/>
  <headerFooter scaleWithDoc="0" alignWithMargins="0">
    <oddFooter>&amp;C- &amp;P -</oddFooter>
  </headerFooter>
  <colBreaks count="2" manualBreakCount="2">
    <brk id="7" max="33" man="1"/>
    <brk id="16"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CFF"/>
  </sheetPr>
  <dimension ref="A1:AR36"/>
  <sheetViews>
    <sheetView view="pageBreakPreview" zoomScaleSheetLayoutView="100" workbookViewId="0">
      <selection activeCell="Q26" sqref="Q26"/>
    </sheetView>
  </sheetViews>
  <sheetFormatPr defaultColWidth="10.625" defaultRowHeight="20.100000000000001" customHeight="1" x14ac:dyDescent="0.15"/>
  <cols>
    <col min="1" max="1" width="6.5" style="17" customWidth="1"/>
    <col min="2" max="2" width="11.625" style="17" customWidth="1"/>
    <col min="3" max="5" width="12.125" style="17" customWidth="1"/>
    <col min="6" max="6" width="11.625" style="17" customWidth="1"/>
    <col min="7" max="12" width="10.625" style="17"/>
    <col min="13" max="16" width="9.625" style="17" customWidth="1"/>
    <col min="17" max="17" width="5.625" style="18" customWidth="1"/>
    <col min="18" max="18" width="5.625" style="17" customWidth="1"/>
    <col min="19" max="32" width="11.625" style="17" customWidth="1"/>
    <col min="33" max="33" width="5.625" style="18" customWidth="1"/>
    <col min="34" max="34" width="9.625" style="17" hidden="1" customWidth="1"/>
    <col min="35" max="35" width="5.625" style="17" customWidth="1"/>
    <col min="36" max="43" width="11.625" style="17" customWidth="1"/>
    <col min="44" max="44" width="5.625" style="18" customWidth="1"/>
    <col min="45" max="16384" width="10.625" style="17"/>
  </cols>
  <sheetData>
    <row r="1" spans="1:44" ht="20.100000000000001" customHeight="1" x14ac:dyDescent="0.15">
      <c r="A1" s="17" t="str">
        <f>目次!A6</f>
        <v>令和３年度　市町村税の課税状況等の調</v>
      </c>
    </row>
    <row r="2" spans="1:44" ht="20.100000000000001" customHeight="1" x14ac:dyDescent="0.15">
      <c r="A2" s="17" t="s">
        <v>152</v>
      </c>
    </row>
    <row r="4" spans="1:44" ht="20.100000000000001" customHeight="1" x14ac:dyDescent="0.15">
      <c r="A4" s="17" t="s">
        <v>449</v>
      </c>
      <c r="B4" s="17" t="str">
        <f>目次!C36</f>
        <v>徴収に要する経費等（令和２年度分）</v>
      </c>
      <c r="R4" s="17" t="str">
        <f>+A4</f>
        <v>第２４表</v>
      </c>
      <c r="AI4" s="17" t="str">
        <f>+A4</f>
        <v>第２４表</v>
      </c>
    </row>
    <row r="5" spans="1:44" ht="20.100000000000001" customHeight="1" x14ac:dyDescent="0.15">
      <c r="N5" s="104"/>
      <c r="O5" s="104"/>
      <c r="P5" s="104"/>
      <c r="R5" s="17" t="s">
        <v>114</v>
      </c>
      <c r="T5" s="104"/>
      <c r="U5" s="104"/>
      <c r="V5" s="104"/>
      <c r="W5" s="104"/>
      <c r="X5" s="104"/>
      <c r="Y5" s="104"/>
      <c r="Z5" s="104"/>
      <c r="AA5" s="104"/>
      <c r="AB5" s="104"/>
      <c r="AC5" s="104"/>
      <c r="AD5" s="104"/>
      <c r="AE5" s="104"/>
      <c r="AF5" s="104"/>
      <c r="AH5" s="104"/>
      <c r="AI5" s="17" t="s">
        <v>114</v>
      </c>
      <c r="AK5" s="104"/>
      <c r="AL5" s="104"/>
      <c r="AM5" s="104"/>
      <c r="AN5" s="104"/>
      <c r="AO5" s="104"/>
      <c r="AP5" s="104"/>
      <c r="AQ5" s="104"/>
    </row>
    <row r="6" spans="1:44" ht="36" customHeight="1" x14ac:dyDescent="0.15">
      <c r="A6" s="19"/>
      <c r="B6" s="26" t="s">
        <v>9</v>
      </c>
      <c r="C6" s="565" t="s">
        <v>406</v>
      </c>
      <c r="D6" s="566"/>
      <c r="E6" s="567"/>
      <c r="F6" s="501" t="s">
        <v>407</v>
      </c>
      <c r="G6" s="502"/>
      <c r="H6" s="502"/>
      <c r="I6" s="502"/>
      <c r="J6" s="502"/>
      <c r="K6" s="502"/>
      <c r="L6" s="502"/>
      <c r="M6" s="502"/>
      <c r="N6" s="502"/>
      <c r="O6" s="502"/>
      <c r="P6" s="503"/>
      <c r="Q6" s="579" t="s">
        <v>347</v>
      </c>
      <c r="R6" s="19"/>
      <c r="S6" s="26" t="s">
        <v>9</v>
      </c>
      <c r="T6" s="629" t="s">
        <v>168</v>
      </c>
      <c r="U6" s="630"/>
      <c r="V6" s="630"/>
      <c r="W6" s="630"/>
      <c r="X6" s="630"/>
      <c r="Y6" s="630"/>
      <c r="Z6" s="630"/>
      <c r="AA6" s="630"/>
      <c r="AB6" s="631"/>
      <c r="AC6" s="632" t="s">
        <v>412</v>
      </c>
      <c r="AD6" s="633"/>
      <c r="AE6" s="634"/>
      <c r="AF6" s="560" t="s">
        <v>379</v>
      </c>
      <c r="AG6" s="626" t="s">
        <v>347</v>
      </c>
      <c r="AH6" s="164"/>
      <c r="AI6" s="19"/>
      <c r="AJ6" s="26" t="s">
        <v>9</v>
      </c>
      <c r="AK6" s="572" t="s">
        <v>418</v>
      </c>
      <c r="AL6" s="573"/>
      <c r="AM6" s="556" t="s">
        <v>413</v>
      </c>
      <c r="AN6" s="557"/>
      <c r="AO6" s="557"/>
      <c r="AP6" s="557"/>
      <c r="AQ6" s="559"/>
      <c r="AR6" s="579" t="s">
        <v>347</v>
      </c>
    </row>
    <row r="7" spans="1:44" ht="20.100000000000001" customHeight="1" x14ac:dyDescent="0.15">
      <c r="A7" s="116"/>
      <c r="B7" s="118"/>
      <c r="C7" s="562" t="s">
        <v>254</v>
      </c>
      <c r="D7" s="437" t="s">
        <v>346</v>
      </c>
      <c r="E7" s="562" t="s">
        <v>220</v>
      </c>
      <c r="F7" s="616" t="s">
        <v>251</v>
      </c>
      <c r="G7" s="617"/>
      <c r="H7" s="617"/>
      <c r="I7" s="617"/>
      <c r="J7" s="617"/>
      <c r="K7" s="617"/>
      <c r="L7" s="618"/>
      <c r="M7" s="619" t="s">
        <v>316</v>
      </c>
      <c r="N7" s="620"/>
      <c r="O7" s="620"/>
      <c r="P7" s="621"/>
      <c r="Q7" s="580"/>
      <c r="R7" s="117"/>
      <c r="S7" s="30"/>
      <c r="T7" s="622" t="s">
        <v>409</v>
      </c>
      <c r="U7" s="623"/>
      <c r="V7" s="623"/>
      <c r="W7" s="623"/>
      <c r="X7" s="623"/>
      <c r="Y7" s="623"/>
      <c r="Z7" s="624"/>
      <c r="AA7" s="437" t="s">
        <v>152</v>
      </c>
      <c r="AB7" s="437" t="s">
        <v>348</v>
      </c>
      <c r="AC7" s="613" t="s">
        <v>380</v>
      </c>
      <c r="AD7" s="437" t="s">
        <v>204</v>
      </c>
      <c r="AE7" s="562" t="s">
        <v>411</v>
      </c>
      <c r="AF7" s="561"/>
      <c r="AG7" s="627"/>
      <c r="AH7" s="380"/>
      <c r="AI7" s="117"/>
      <c r="AJ7" s="30"/>
      <c r="AK7" s="437" t="s">
        <v>193</v>
      </c>
      <c r="AL7" s="437" t="s">
        <v>111</v>
      </c>
      <c r="AM7" s="562" t="s">
        <v>340</v>
      </c>
      <c r="AN7" s="619" t="s">
        <v>249</v>
      </c>
      <c r="AO7" s="620"/>
      <c r="AP7" s="625"/>
      <c r="AQ7" s="451" t="s">
        <v>63</v>
      </c>
      <c r="AR7" s="580"/>
    </row>
    <row r="8" spans="1:44" ht="20.100000000000001" customHeight="1" x14ac:dyDescent="0.15">
      <c r="A8" s="116"/>
      <c r="B8" s="118"/>
      <c r="C8" s="612"/>
      <c r="D8" s="434"/>
      <c r="E8" s="612"/>
      <c r="F8" s="562" t="s">
        <v>257</v>
      </c>
      <c r="G8" s="506" t="s">
        <v>282</v>
      </c>
      <c r="H8" s="507"/>
      <c r="I8" s="507"/>
      <c r="J8" s="590"/>
      <c r="K8" s="437" t="s">
        <v>152</v>
      </c>
      <c r="L8" s="437" t="s">
        <v>134</v>
      </c>
      <c r="M8" s="437" t="s">
        <v>60</v>
      </c>
      <c r="N8" s="437" t="s">
        <v>275</v>
      </c>
      <c r="O8" s="437" t="s">
        <v>152</v>
      </c>
      <c r="P8" s="435" t="s">
        <v>278</v>
      </c>
      <c r="Q8" s="580"/>
      <c r="R8" s="116"/>
      <c r="S8" s="118"/>
      <c r="T8" s="591" t="s">
        <v>410</v>
      </c>
      <c r="U8" s="592"/>
      <c r="V8" s="615"/>
      <c r="W8" s="437" t="s">
        <v>253</v>
      </c>
      <c r="X8" s="437" t="s">
        <v>281</v>
      </c>
      <c r="Y8" s="437" t="s">
        <v>152</v>
      </c>
      <c r="Z8" s="437" t="s">
        <v>351</v>
      </c>
      <c r="AA8" s="541"/>
      <c r="AB8" s="541"/>
      <c r="AC8" s="614"/>
      <c r="AD8" s="541"/>
      <c r="AE8" s="561"/>
      <c r="AF8" s="561"/>
      <c r="AG8" s="627"/>
      <c r="AH8" s="380"/>
      <c r="AI8" s="116"/>
      <c r="AJ8" s="118"/>
      <c r="AK8" s="541"/>
      <c r="AL8" s="541"/>
      <c r="AM8" s="561"/>
      <c r="AN8" s="562" t="s">
        <v>157</v>
      </c>
      <c r="AO8" s="562" t="s">
        <v>158</v>
      </c>
      <c r="AP8" s="562" t="s">
        <v>150</v>
      </c>
      <c r="AQ8" s="452"/>
      <c r="AR8" s="580"/>
    </row>
    <row r="9" spans="1:44" ht="22.5" x14ac:dyDescent="0.15">
      <c r="A9" s="116"/>
      <c r="B9" s="118"/>
      <c r="C9" s="612"/>
      <c r="D9" s="434"/>
      <c r="E9" s="612"/>
      <c r="F9" s="612"/>
      <c r="G9" s="137" t="s">
        <v>261</v>
      </c>
      <c r="H9" s="137" t="s">
        <v>265</v>
      </c>
      <c r="I9" s="137" t="s">
        <v>84</v>
      </c>
      <c r="J9" s="41" t="s">
        <v>408</v>
      </c>
      <c r="K9" s="434"/>
      <c r="L9" s="434"/>
      <c r="M9" s="434"/>
      <c r="N9" s="434"/>
      <c r="O9" s="541"/>
      <c r="P9" s="436"/>
      <c r="Q9" s="580"/>
      <c r="R9" s="116"/>
      <c r="S9" s="118"/>
      <c r="T9" s="378" t="s">
        <v>159</v>
      </c>
      <c r="U9" s="137" t="s">
        <v>323</v>
      </c>
      <c r="V9" s="41" t="s">
        <v>15</v>
      </c>
      <c r="W9" s="541"/>
      <c r="X9" s="541"/>
      <c r="Y9" s="541"/>
      <c r="Z9" s="541"/>
      <c r="AA9" s="541"/>
      <c r="AB9" s="541"/>
      <c r="AC9" s="614"/>
      <c r="AD9" s="541"/>
      <c r="AE9" s="561"/>
      <c r="AF9" s="561"/>
      <c r="AG9" s="627"/>
      <c r="AH9" s="380"/>
      <c r="AI9" s="116"/>
      <c r="AJ9" s="118"/>
      <c r="AK9" s="541"/>
      <c r="AL9" s="541"/>
      <c r="AM9" s="561"/>
      <c r="AN9" s="561"/>
      <c r="AO9" s="561"/>
      <c r="AP9" s="561"/>
      <c r="AQ9" s="452"/>
      <c r="AR9" s="580"/>
    </row>
    <row r="10" spans="1:44" ht="20.100000000000001" customHeight="1" x14ac:dyDescent="0.15">
      <c r="A10" s="117" t="s">
        <v>26</v>
      </c>
      <c r="B10" s="27"/>
      <c r="C10" s="43" t="s">
        <v>255</v>
      </c>
      <c r="D10" s="43" t="s">
        <v>86</v>
      </c>
      <c r="E10" s="43" t="s">
        <v>256</v>
      </c>
      <c r="F10" s="43" t="s">
        <v>259</v>
      </c>
      <c r="G10" s="43" t="s">
        <v>264</v>
      </c>
      <c r="H10" s="43" t="s">
        <v>267</v>
      </c>
      <c r="I10" s="43" t="s">
        <v>105</v>
      </c>
      <c r="J10" s="43" t="s">
        <v>245</v>
      </c>
      <c r="K10" s="43" t="s">
        <v>268</v>
      </c>
      <c r="L10" s="43" t="s">
        <v>270</v>
      </c>
      <c r="M10" s="43" t="s">
        <v>272</v>
      </c>
      <c r="N10" s="43" t="s">
        <v>273</v>
      </c>
      <c r="O10" s="43" t="s">
        <v>276</v>
      </c>
      <c r="P10" s="36" t="s">
        <v>277</v>
      </c>
      <c r="Q10" s="581"/>
      <c r="R10" s="117" t="s">
        <v>26</v>
      </c>
      <c r="S10" s="27"/>
      <c r="T10" s="138" t="s">
        <v>56</v>
      </c>
      <c r="U10" s="43" t="s">
        <v>56</v>
      </c>
      <c r="V10" s="43" t="s">
        <v>279</v>
      </c>
      <c r="W10" s="43" t="s">
        <v>46</v>
      </c>
      <c r="X10" s="43" t="s">
        <v>119</v>
      </c>
      <c r="Y10" s="43" t="s">
        <v>283</v>
      </c>
      <c r="Z10" s="43" t="s">
        <v>284</v>
      </c>
      <c r="AA10" s="43" t="s">
        <v>285</v>
      </c>
      <c r="AB10" s="43" t="s">
        <v>176</v>
      </c>
      <c r="AC10" s="43" t="s">
        <v>287</v>
      </c>
      <c r="AD10" s="43" t="s">
        <v>378</v>
      </c>
      <c r="AE10" s="43" t="s">
        <v>271</v>
      </c>
      <c r="AF10" s="43" t="s">
        <v>288</v>
      </c>
      <c r="AG10" s="628"/>
      <c r="AH10" s="381"/>
      <c r="AI10" s="117" t="s">
        <v>26</v>
      </c>
      <c r="AJ10" s="27"/>
      <c r="AK10" s="36" t="s">
        <v>196</v>
      </c>
      <c r="AL10" s="36" t="s">
        <v>196</v>
      </c>
      <c r="AM10" s="43" t="s">
        <v>25</v>
      </c>
      <c r="AN10" s="36" t="s">
        <v>25</v>
      </c>
      <c r="AO10" s="36" t="s">
        <v>25</v>
      </c>
      <c r="AP10" s="43" t="s">
        <v>25</v>
      </c>
      <c r="AQ10" s="62" t="s">
        <v>25</v>
      </c>
      <c r="AR10" s="581"/>
    </row>
    <row r="11" spans="1:44" ht="20.100000000000001" customHeight="1" x14ac:dyDescent="0.15">
      <c r="A11" s="22">
        <v>1</v>
      </c>
      <c r="B11" s="29" t="s">
        <v>161</v>
      </c>
      <c r="C11" s="156">
        <v>42661734</v>
      </c>
      <c r="D11" s="156">
        <v>10388347</v>
      </c>
      <c r="E11" s="156">
        <v>53050081</v>
      </c>
      <c r="F11" s="156">
        <v>344414</v>
      </c>
      <c r="G11" s="156">
        <v>26287</v>
      </c>
      <c r="H11" s="156">
        <v>7310</v>
      </c>
      <c r="I11" s="156">
        <v>173813</v>
      </c>
      <c r="J11" s="156">
        <v>207410</v>
      </c>
      <c r="K11" s="156">
        <v>8250</v>
      </c>
      <c r="L11" s="156">
        <v>560074</v>
      </c>
      <c r="M11" s="156">
        <v>17</v>
      </c>
      <c r="N11" s="156">
        <v>0</v>
      </c>
      <c r="O11" s="156">
        <v>281750</v>
      </c>
      <c r="P11" s="156">
        <v>281767</v>
      </c>
      <c r="Q11" s="55">
        <v>1</v>
      </c>
      <c r="R11" s="22">
        <v>1</v>
      </c>
      <c r="S11" s="29" t="s">
        <v>161</v>
      </c>
      <c r="T11" s="156">
        <v>0</v>
      </c>
      <c r="U11" s="156">
        <v>0</v>
      </c>
      <c r="V11" s="156">
        <v>0</v>
      </c>
      <c r="W11" s="156">
        <v>0</v>
      </c>
      <c r="X11" s="156">
        <v>0</v>
      </c>
      <c r="Y11" s="156">
        <v>26</v>
      </c>
      <c r="Z11" s="156">
        <v>26</v>
      </c>
      <c r="AA11" s="156">
        <v>10226</v>
      </c>
      <c r="AB11" s="156">
        <v>852093</v>
      </c>
      <c r="AC11" s="156">
        <v>458908</v>
      </c>
      <c r="AD11" s="156">
        <v>0</v>
      </c>
      <c r="AE11" s="156">
        <v>458908</v>
      </c>
      <c r="AF11" s="156">
        <v>393185</v>
      </c>
      <c r="AG11" s="42">
        <v>1</v>
      </c>
      <c r="AH11" s="126"/>
      <c r="AI11" s="22">
        <v>1</v>
      </c>
      <c r="AJ11" s="29" t="s">
        <v>161</v>
      </c>
      <c r="AK11" s="382">
        <f t="shared" ref="AK11:AK36" si="0">ROUND(AB11/E11*100,2)</f>
        <v>1.61</v>
      </c>
      <c r="AL11" s="382">
        <f t="shared" ref="AL11:AL36" si="1">ROUND(AF11/C11*100,2)</f>
        <v>0.92</v>
      </c>
      <c r="AM11" s="156">
        <v>104</v>
      </c>
      <c r="AN11" s="156">
        <v>7</v>
      </c>
      <c r="AO11" s="87">
        <v>64</v>
      </c>
      <c r="AP11" s="87">
        <v>33</v>
      </c>
      <c r="AQ11" s="141">
        <v>7</v>
      </c>
      <c r="AR11" s="42">
        <v>1</v>
      </c>
    </row>
    <row r="12" spans="1:44" ht="20.100000000000001" customHeight="1" x14ac:dyDescent="0.15">
      <c r="A12" s="23">
        <v>2</v>
      </c>
      <c r="B12" s="30" t="s">
        <v>165</v>
      </c>
      <c r="C12" s="126">
        <v>6131218</v>
      </c>
      <c r="D12" s="126">
        <v>1300582</v>
      </c>
      <c r="E12" s="126">
        <v>7431800</v>
      </c>
      <c r="F12" s="126">
        <v>84777</v>
      </c>
      <c r="G12" s="126">
        <v>8939</v>
      </c>
      <c r="H12" s="126">
        <v>336</v>
      </c>
      <c r="I12" s="126">
        <v>40386</v>
      </c>
      <c r="J12" s="126">
        <v>49661</v>
      </c>
      <c r="K12" s="126">
        <v>44760</v>
      </c>
      <c r="L12" s="126">
        <v>179198</v>
      </c>
      <c r="M12" s="126">
        <v>0</v>
      </c>
      <c r="N12" s="126">
        <v>0</v>
      </c>
      <c r="O12" s="126">
        <v>41713</v>
      </c>
      <c r="P12" s="126">
        <v>41713</v>
      </c>
      <c r="Q12" s="55">
        <v>2</v>
      </c>
      <c r="R12" s="117">
        <v>2</v>
      </c>
      <c r="S12" s="30" t="s">
        <v>165</v>
      </c>
      <c r="T12" s="126">
        <v>0</v>
      </c>
      <c r="U12" s="126">
        <v>0</v>
      </c>
      <c r="V12" s="126">
        <v>0</v>
      </c>
      <c r="W12" s="126">
        <v>0</v>
      </c>
      <c r="X12" s="126">
        <v>0</v>
      </c>
      <c r="Y12" s="126">
        <v>0</v>
      </c>
      <c r="Z12" s="126">
        <v>0</v>
      </c>
      <c r="AA12" s="126">
        <v>0</v>
      </c>
      <c r="AB12" s="126">
        <v>220911</v>
      </c>
      <c r="AC12" s="126">
        <v>73674</v>
      </c>
      <c r="AD12" s="126">
        <v>0</v>
      </c>
      <c r="AE12" s="126">
        <v>73674</v>
      </c>
      <c r="AF12" s="126">
        <v>147237</v>
      </c>
      <c r="AG12" s="172">
        <v>2</v>
      </c>
      <c r="AH12" s="126" t="s">
        <v>165</v>
      </c>
      <c r="AI12" s="23">
        <v>2</v>
      </c>
      <c r="AJ12" s="30" t="s">
        <v>165</v>
      </c>
      <c r="AK12" s="383">
        <f t="shared" si="0"/>
        <v>2.97</v>
      </c>
      <c r="AL12" s="383">
        <f t="shared" si="1"/>
        <v>2.4</v>
      </c>
      <c r="AM12" s="126">
        <v>25</v>
      </c>
      <c r="AN12" s="126">
        <v>2</v>
      </c>
      <c r="AO12" s="87">
        <v>14</v>
      </c>
      <c r="AP12" s="87">
        <v>9</v>
      </c>
      <c r="AQ12" s="141">
        <v>5</v>
      </c>
      <c r="AR12" s="172">
        <v>2</v>
      </c>
    </row>
    <row r="13" spans="1:44" ht="20.100000000000001" customHeight="1" x14ac:dyDescent="0.15">
      <c r="A13" s="23">
        <v>3</v>
      </c>
      <c r="B13" s="30" t="s">
        <v>166</v>
      </c>
      <c r="C13" s="126">
        <v>8526541</v>
      </c>
      <c r="D13" s="126">
        <v>2109156</v>
      </c>
      <c r="E13" s="126">
        <v>10635697</v>
      </c>
      <c r="F13" s="126">
        <v>125871</v>
      </c>
      <c r="G13" s="126">
        <v>17191</v>
      </c>
      <c r="H13" s="126">
        <v>0</v>
      </c>
      <c r="I13" s="126">
        <v>59851</v>
      </c>
      <c r="J13" s="126">
        <v>77042</v>
      </c>
      <c r="K13" s="126">
        <v>46061</v>
      </c>
      <c r="L13" s="126">
        <v>248974</v>
      </c>
      <c r="M13" s="126">
        <v>348</v>
      </c>
      <c r="N13" s="126">
        <v>0</v>
      </c>
      <c r="O13" s="126">
        <v>83117</v>
      </c>
      <c r="P13" s="126">
        <v>83465</v>
      </c>
      <c r="Q13" s="55">
        <v>3</v>
      </c>
      <c r="R13" s="271">
        <v>3</v>
      </c>
      <c r="S13" s="30" t="s">
        <v>166</v>
      </c>
      <c r="T13" s="126">
        <v>0</v>
      </c>
      <c r="U13" s="126">
        <v>0</v>
      </c>
      <c r="V13" s="126">
        <v>0</v>
      </c>
      <c r="W13" s="126">
        <v>836</v>
      </c>
      <c r="X13" s="126">
        <v>0</v>
      </c>
      <c r="Y13" s="126">
        <v>32267</v>
      </c>
      <c r="Z13" s="126">
        <v>33103</v>
      </c>
      <c r="AA13" s="126">
        <v>0</v>
      </c>
      <c r="AB13" s="126">
        <v>365542</v>
      </c>
      <c r="AC13" s="126">
        <v>126041</v>
      </c>
      <c r="AD13" s="126">
        <v>0</v>
      </c>
      <c r="AE13" s="126">
        <v>126041</v>
      </c>
      <c r="AF13" s="126">
        <v>239501</v>
      </c>
      <c r="AG13" s="172">
        <v>3</v>
      </c>
      <c r="AH13" s="126" t="s">
        <v>166</v>
      </c>
      <c r="AI13" s="23">
        <v>3</v>
      </c>
      <c r="AJ13" s="30" t="s">
        <v>166</v>
      </c>
      <c r="AK13" s="383">
        <f t="shared" si="0"/>
        <v>3.44</v>
      </c>
      <c r="AL13" s="383">
        <f t="shared" si="1"/>
        <v>2.81</v>
      </c>
      <c r="AM13" s="126">
        <v>35</v>
      </c>
      <c r="AN13" s="126">
        <v>2</v>
      </c>
      <c r="AO13" s="87">
        <v>24</v>
      </c>
      <c r="AP13" s="87">
        <v>9</v>
      </c>
      <c r="AQ13" s="141">
        <v>9</v>
      </c>
      <c r="AR13" s="172">
        <v>3</v>
      </c>
    </row>
    <row r="14" spans="1:44" ht="20.100000000000001" customHeight="1" x14ac:dyDescent="0.15">
      <c r="A14" s="23">
        <v>4</v>
      </c>
      <c r="B14" s="30" t="s">
        <v>167</v>
      </c>
      <c r="C14" s="126">
        <v>7910026</v>
      </c>
      <c r="D14" s="126">
        <v>1838291</v>
      </c>
      <c r="E14" s="126">
        <v>9748317</v>
      </c>
      <c r="F14" s="126">
        <v>134005</v>
      </c>
      <c r="G14" s="126">
        <v>18992</v>
      </c>
      <c r="H14" s="126">
        <v>21</v>
      </c>
      <c r="I14" s="126">
        <v>59386</v>
      </c>
      <c r="J14" s="126">
        <v>78399</v>
      </c>
      <c r="K14" s="126">
        <v>43985</v>
      </c>
      <c r="L14" s="126">
        <v>256389</v>
      </c>
      <c r="M14" s="126">
        <v>73</v>
      </c>
      <c r="N14" s="126">
        <v>0</v>
      </c>
      <c r="O14" s="126">
        <v>13520</v>
      </c>
      <c r="P14" s="126">
        <v>13593</v>
      </c>
      <c r="Q14" s="55">
        <v>4</v>
      </c>
      <c r="R14" s="117">
        <v>4</v>
      </c>
      <c r="S14" s="30" t="s">
        <v>167</v>
      </c>
      <c r="T14" s="126">
        <v>0</v>
      </c>
      <c r="U14" s="126">
        <v>0</v>
      </c>
      <c r="V14" s="126">
        <v>0</v>
      </c>
      <c r="W14" s="126">
        <v>0</v>
      </c>
      <c r="X14" s="126">
        <v>146</v>
      </c>
      <c r="Y14" s="126">
        <v>43</v>
      </c>
      <c r="Z14" s="126">
        <v>189</v>
      </c>
      <c r="AA14" s="126">
        <v>36803</v>
      </c>
      <c r="AB14" s="126">
        <v>306974</v>
      </c>
      <c r="AC14" s="126">
        <v>104743</v>
      </c>
      <c r="AD14" s="126">
        <v>0</v>
      </c>
      <c r="AE14" s="126">
        <v>104743</v>
      </c>
      <c r="AF14" s="126">
        <v>202231</v>
      </c>
      <c r="AG14" s="172">
        <v>4</v>
      </c>
      <c r="AH14" s="126" t="s">
        <v>167</v>
      </c>
      <c r="AI14" s="23">
        <v>4</v>
      </c>
      <c r="AJ14" s="30" t="s">
        <v>167</v>
      </c>
      <c r="AK14" s="383">
        <f t="shared" si="0"/>
        <v>3.15</v>
      </c>
      <c r="AL14" s="383">
        <f t="shared" si="1"/>
        <v>2.56</v>
      </c>
      <c r="AM14" s="126">
        <v>39</v>
      </c>
      <c r="AN14" s="126">
        <v>4</v>
      </c>
      <c r="AO14" s="87">
        <v>23</v>
      </c>
      <c r="AP14" s="87">
        <v>12</v>
      </c>
      <c r="AQ14" s="141">
        <v>2</v>
      </c>
      <c r="AR14" s="172">
        <v>4</v>
      </c>
    </row>
    <row r="15" spans="1:44" ht="20.100000000000001" customHeight="1" x14ac:dyDescent="0.15">
      <c r="A15" s="24">
        <v>5</v>
      </c>
      <c r="B15" s="33" t="s">
        <v>170</v>
      </c>
      <c r="C15" s="125">
        <v>3287978</v>
      </c>
      <c r="D15" s="125">
        <v>539778</v>
      </c>
      <c r="E15" s="125">
        <v>3827756</v>
      </c>
      <c r="F15" s="125">
        <v>40464</v>
      </c>
      <c r="G15" s="125">
        <v>3081</v>
      </c>
      <c r="H15" s="125">
        <v>0</v>
      </c>
      <c r="I15" s="125">
        <v>20876</v>
      </c>
      <c r="J15" s="125">
        <v>23957</v>
      </c>
      <c r="K15" s="125">
        <v>13825</v>
      </c>
      <c r="L15" s="125">
        <v>78246</v>
      </c>
      <c r="M15" s="125">
        <v>2</v>
      </c>
      <c r="N15" s="125">
        <v>0</v>
      </c>
      <c r="O15" s="125">
        <v>3185</v>
      </c>
      <c r="P15" s="125">
        <v>3187</v>
      </c>
      <c r="Q15" s="56">
        <v>5</v>
      </c>
      <c r="R15" s="287">
        <v>5</v>
      </c>
      <c r="S15" s="30" t="s">
        <v>170</v>
      </c>
      <c r="T15" s="125">
        <v>0</v>
      </c>
      <c r="U15" s="125">
        <v>0</v>
      </c>
      <c r="V15" s="125">
        <v>0</v>
      </c>
      <c r="W15" s="125">
        <v>0</v>
      </c>
      <c r="X15" s="125">
        <v>0</v>
      </c>
      <c r="Y15" s="125">
        <v>0</v>
      </c>
      <c r="Z15" s="125">
        <v>0</v>
      </c>
      <c r="AA15" s="125">
        <v>13909</v>
      </c>
      <c r="AB15" s="125">
        <v>95342</v>
      </c>
      <c r="AC15" s="125">
        <v>35536</v>
      </c>
      <c r="AD15" s="125">
        <v>0</v>
      </c>
      <c r="AE15" s="125">
        <v>35536</v>
      </c>
      <c r="AF15" s="125">
        <v>59806</v>
      </c>
      <c r="AG15" s="173">
        <v>5</v>
      </c>
      <c r="AH15" s="125" t="s">
        <v>170</v>
      </c>
      <c r="AI15" s="24">
        <v>5</v>
      </c>
      <c r="AJ15" s="33" t="s">
        <v>170</v>
      </c>
      <c r="AK15" s="384">
        <f t="shared" si="0"/>
        <v>2.4900000000000002</v>
      </c>
      <c r="AL15" s="384">
        <f t="shared" si="1"/>
        <v>1.82</v>
      </c>
      <c r="AM15" s="125">
        <v>11</v>
      </c>
      <c r="AN15" s="125">
        <v>2</v>
      </c>
      <c r="AO15" s="125">
        <v>8</v>
      </c>
      <c r="AP15" s="125">
        <v>1</v>
      </c>
      <c r="AQ15" s="142">
        <v>1</v>
      </c>
      <c r="AR15" s="173">
        <v>5</v>
      </c>
    </row>
    <row r="16" spans="1:44" ht="20.100000000000001" customHeight="1" x14ac:dyDescent="0.15">
      <c r="A16" s="23">
        <v>6</v>
      </c>
      <c r="B16" s="32" t="s">
        <v>172</v>
      </c>
      <c r="C16" s="124">
        <v>4311907</v>
      </c>
      <c r="D16" s="124">
        <v>896278</v>
      </c>
      <c r="E16" s="124">
        <v>5208185</v>
      </c>
      <c r="F16" s="124">
        <v>69861</v>
      </c>
      <c r="G16" s="124">
        <v>414</v>
      </c>
      <c r="H16" s="124">
        <v>0</v>
      </c>
      <c r="I16" s="124">
        <v>41148</v>
      </c>
      <c r="J16" s="124">
        <v>41562</v>
      </c>
      <c r="K16" s="124">
        <v>22179</v>
      </c>
      <c r="L16" s="124">
        <v>133602</v>
      </c>
      <c r="M16" s="124">
        <v>7</v>
      </c>
      <c r="N16" s="124">
        <v>0</v>
      </c>
      <c r="O16" s="124">
        <v>60264</v>
      </c>
      <c r="P16" s="124">
        <v>60271</v>
      </c>
      <c r="Q16" s="55">
        <v>6</v>
      </c>
      <c r="R16" s="117">
        <v>6</v>
      </c>
      <c r="S16" s="31" t="s">
        <v>172</v>
      </c>
      <c r="T16" s="124">
        <v>0</v>
      </c>
      <c r="U16" s="124">
        <v>0</v>
      </c>
      <c r="V16" s="124">
        <v>0</v>
      </c>
      <c r="W16" s="124">
        <v>10323</v>
      </c>
      <c r="X16" s="124">
        <v>0</v>
      </c>
      <c r="Y16" s="124">
        <v>0</v>
      </c>
      <c r="Z16" s="124">
        <v>10323</v>
      </c>
      <c r="AA16" s="124">
        <v>0</v>
      </c>
      <c r="AB16" s="124">
        <v>204196</v>
      </c>
      <c r="AC16" s="124">
        <v>61039</v>
      </c>
      <c r="AD16" s="124">
        <v>0</v>
      </c>
      <c r="AE16" s="124">
        <v>61039</v>
      </c>
      <c r="AF16" s="124">
        <v>143157</v>
      </c>
      <c r="AG16" s="172">
        <v>6</v>
      </c>
      <c r="AH16" s="124" t="s">
        <v>172</v>
      </c>
      <c r="AI16" s="23">
        <v>6</v>
      </c>
      <c r="AJ16" s="30" t="s">
        <v>172</v>
      </c>
      <c r="AK16" s="383">
        <f t="shared" si="0"/>
        <v>3.92</v>
      </c>
      <c r="AL16" s="383">
        <f t="shared" si="1"/>
        <v>3.32</v>
      </c>
      <c r="AM16" s="124">
        <v>29</v>
      </c>
      <c r="AN16" s="126">
        <v>1</v>
      </c>
      <c r="AO16" s="87">
        <v>17</v>
      </c>
      <c r="AP16" s="87">
        <v>11</v>
      </c>
      <c r="AQ16" s="141">
        <v>1</v>
      </c>
      <c r="AR16" s="172">
        <v>6</v>
      </c>
    </row>
    <row r="17" spans="1:44" s="67" customFormat="1" ht="20.100000000000001" customHeight="1" x14ac:dyDescent="0.15">
      <c r="A17" s="23">
        <v>7</v>
      </c>
      <c r="B17" s="30" t="s">
        <v>173</v>
      </c>
      <c r="C17" s="124">
        <v>3054243</v>
      </c>
      <c r="D17" s="124">
        <v>660100</v>
      </c>
      <c r="E17" s="124">
        <v>3714343</v>
      </c>
      <c r="F17" s="124">
        <v>52616</v>
      </c>
      <c r="G17" s="124">
        <v>4003</v>
      </c>
      <c r="H17" s="124">
        <v>0</v>
      </c>
      <c r="I17" s="124">
        <v>25989</v>
      </c>
      <c r="J17" s="124">
        <v>29992</v>
      </c>
      <c r="K17" s="124">
        <v>21088</v>
      </c>
      <c r="L17" s="124">
        <v>103696</v>
      </c>
      <c r="M17" s="124">
        <v>34</v>
      </c>
      <c r="N17" s="124">
        <v>0</v>
      </c>
      <c r="O17" s="124">
        <v>32759</v>
      </c>
      <c r="P17" s="124">
        <v>32793</v>
      </c>
      <c r="Q17" s="55">
        <v>7</v>
      </c>
      <c r="R17" s="271">
        <v>7</v>
      </c>
      <c r="S17" s="30" t="s">
        <v>173</v>
      </c>
      <c r="T17" s="124">
        <v>0</v>
      </c>
      <c r="U17" s="124">
        <v>0</v>
      </c>
      <c r="V17" s="124">
        <v>0</v>
      </c>
      <c r="W17" s="124">
        <v>0</v>
      </c>
      <c r="X17" s="124">
        <v>0</v>
      </c>
      <c r="Y17" s="124">
        <v>0</v>
      </c>
      <c r="Z17" s="124">
        <v>0</v>
      </c>
      <c r="AA17" s="124">
        <v>683</v>
      </c>
      <c r="AB17" s="124">
        <v>137172</v>
      </c>
      <c r="AC17" s="124">
        <v>45330</v>
      </c>
      <c r="AD17" s="124">
        <v>0</v>
      </c>
      <c r="AE17" s="124">
        <v>45330</v>
      </c>
      <c r="AF17" s="124">
        <v>91842</v>
      </c>
      <c r="AG17" s="172">
        <v>7</v>
      </c>
      <c r="AH17" s="124" t="s">
        <v>173</v>
      </c>
      <c r="AI17" s="23">
        <v>7</v>
      </c>
      <c r="AJ17" s="30" t="s">
        <v>173</v>
      </c>
      <c r="AK17" s="383">
        <f t="shared" si="0"/>
        <v>3.69</v>
      </c>
      <c r="AL17" s="383">
        <f t="shared" si="1"/>
        <v>3.01</v>
      </c>
      <c r="AM17" s="124">
        <v>18</v>
      </c>
      <c r="AN17" s="126">
        <v>1</v>
      </c>
      <c r="AO17" s="126">
        <v>10</v>
      </c>
      <c r="AP17" s="126">
        <v>7</v>
      </c>
      <c r="AQ17" s="141">
        <v>2</v>
      </c>
      <c r="AR17" s="172">
        <v>7</v>
      </c>
    </row>
    <row r="18" spans="1:44" ht="20.100000000000001" customHeight="1" x14ac:dyDescent="0.15">
      <c r="A18" s="23">
        <v>8</v>
      </c>
      <c r="B18" s="30" t="s">
        <v>177</v>
      </c>
      <c r="C18" s="87">
        <v>8304564</v>
      </c>
      <c r="D18" s="87">
        <v>1908112</v>
      </c>
      <c r="E18" s="87">
        <v>10212676</v>
      </c>
      <c r="F18" s="87">
        <v>154257</v>
      </c>
      <c r="G18" s="87">
        <v>16024</v>
      </c>
      <c r="H18" s="87">
        <v>37</v>
      </c>
      <c r="I18" s="87">
        <v>69141</v>
      </c>
      <c r="J18" s="87">
        <v>85202</v>
      </c>
      <c r="K18" s="87">
        <v>54593</v>
      </c>
      <c r="L18" s="87">
        <v>294052</v>
      </c>
      <c r="M18" s="87">
        <v>0</v>
      </c>
      <c r="N18" s="87">
        <v>0</v>
      </c>
      <c r="O18" s="87">
        <v>10671</v>
      </c>
      <c r="P18" s="87">
        <v>10671</v>
      </c>
      <c r="Q18" s="55">
        <v>8</v>
      </c>
      <c r="R18" s="117">
        <v>8</v>
      </c>
      <c r="S18" s="30" t="s">
        <v>177</v>
      </c>
      <c r="T18" s="87">
        <v>0</v>
      </c>
      <c r="U18" s="87">
        <v>0</v>
      </c>
      <c r="V18" s="87">
        <v>0</v>
      </c>
      <c r="W18" s="87">
        <v>0</v>
      </c>
      <c r="X18" s="87">
        <v>0</v>
      </c>
      <c r="Y18" s="87">
        <v>0</v>
      </c>
      <c r="Z18" s="87">
        <v>0</v>
      </c>
      <c r="AA18" s="87">
        <v>87713</v>
      </c>
      <c r="AB18" s="87">
        <v>392436</v>
      </c>
      <c r="AC18" s="87">
        <v>111508</v>
      </c>
      <c r="AD18" s="87">
        <v>0</v>
      </c>
      <c r="AE18" s="87">
        <v>111508</v>
      </c>
      <c r="AF18" s="87">
        <v>280928</v>
      </c>
      <c r="AG18" s="172">
        <v>8</v>
      </c>
      <c r="AH18" s="126" t="s">
        <v>177</v>
      </c>
      <c r="AI18" s="23">
        <v>8</v>
      </c>
      <c r="AJ18" s="30" t="s">
        <v>177</v>
      </c>
      <c r="AK18" s="383">
        <f t="shared" si="0"/>
        <v>3.84</v>
      </c>
      <c r="AL18" s="383">
        <f t="shared" si="1"/>
        <v>3.38</v>
      </c>
      <c r="AM18" s="87">
        <v>50</v>
      </c>
      <c r="AN18" s="126">
        <v>7</v>
      </c>
      <c r="AO18" s="87">
        <v>35</v>
      </c>
      <c r="AP18" s="87">
        <v>8</v>
      </c>
      <c r="AQ18" s="141">
        <v>1</v>
      </c>
      <c r="AR18" s="172">
        <v>8</v>
      </c>
    </row>
    <row r="19" spans="1:44" ht="20.100000000000001" customHeight="1" x14ac:dyDescent="0.15">
      <c r="A19" s="23">
        <v>9</v>
      </c>
      <c r="B19" s="30" t="s">
        <v>179</v>
      </c>
      <c r="C19" s="87">
        <v>2856779</v>
      </c>
      <c r="D19" s="87">
        <v>766974</v>
      </c>
      <c r="E19" s="87">
        <v>3623753</v>
      </c>
      <c r="F19" s="87">
        <v>42348</v>
      </c>
      <c r="G19" s="87">
        <v>4636</v>
      </c>
      <c r="H19" s="87">
        <v>0</v>
      </c>
      <c r="I19" s="87">
        <v>21032</v>
      </c>
      <c r="J19" s="87">
        <v>25668</v>
      </c>
      <c r="K19" s="87">
        <v>13358</v>
      </c>
      <c r="L19" s="87">
        <v>81374</v>
      </c>
      <c r="M19" s="87">
        <v>2</v>
      </c>
      <c r="N19" s="87">
        <v>0</v>
      </c>
      <c r="O19" s="87">
        <v>4175</v>
      </c>
      <c r="P19" s="87">
        <v>4177</v>
      </c>
      <c r="Q19" s="55">
        <v>9</v>
      </c>
      <c r="R19" s="271">
        <v>9</v>
      </c>
      <c r="S19" s="30" t="s">
        <v>179</v>
      </c>
      <c r="T19" s="87">
        <v>0</v>
      </c>
      <c r="U19" s="87">
        <v>0</v>
      </c>
      <c r="V19" s="87">
        <v>0</v>
      </c>
      <c r="W19" s="87">
        <v>0</v>
      </c>
      <c r="X19" s="87">
        <v>0</v>
      </c>
      <c r="Y19" s="87">
        <v>0</v>
      </c>
      <c r="Z19" s="87">
        <v>0</v>
      </c>
      <c r="AA19" s="87">
        <v>0</v>
      </c>
      <c r="AB19" s="87">
        <v>85551</v>
      </c>
      <c r="AC19" s="87">
        <v>46483</v>
      </c>
      <c r="AD19" s="87">
        <v>0</v>
      </c>
      <c r="AE19" s="87">
        <v>46483</v>
      </c>
      <c r="AF19" s="87">
        <v>39068</v>
      </c>
      <c r="AG19" s="172">
        <v>9</v>
      </c>
      <c r="AH19" s="126" t="s">
        <v>179</v>
      </c>
      <c r="AI19" s="23">
        <v>9</v>
      </c>
      <c r="AJ19" s="30" t="s">
        <v>179</v>
      </c>
      <c r="AK19" s="383">
        <f t="shared" si="0"/>
        <v>2.36</v>
      </c>
      <c r="AL19" s="383">
        <f t="shared" si="1"/>
        <v>1.37</v>
      </c>
      <c r="AM19" s="87">
        <v>15</v>
      </c>
      <c r="AN19" s="126">
        <v>0</v>
      </c>
      <c r="AO19" s="87">
        <v>10</v>
      </c>
      <c r="AP19" s="87">
        <v>5</v>
      </c>
      <c r="AQ19" s="141">
        <v>0</v>
      </c>
      <c r="AR19" s="172">
        <v>9</v>
      </c>
    </row>
    <row r="20" spans="1:44" ht="20.100000000000001" customHeight="1" x14ac:dyDescent="0.15">
      <c r="A20" s="23">
        <v>10</v>
      </c>
      <c r="B20" s="30" t="s">
        <v>180</v>
      </c>
      <c r="C20" s="87">
        <v>8062972</v>
      </c>
      <c r="D20" s="87">
        <v>1868674</v>
      </c>
      <c r="E20" s="87">
        <v>9931646</v>
      </c>
      <c r="F20" s="87">
        <v>153334</v>
      </c>
      <c r="G20" s="87">
        <v>7676</v>
      </c>
      <c r="H20" s="87">
        <v>157</v>
      </c>
      <c r="I20" s="87">
        <v>76456</v>
      </c>
      <c r="J20" s="87">
        <v>84289</v>
      </c>
      <c r="K20" s="87">
        <v>68383</v>
      </c>
      <c r="L20" s="87">
        <v>306006</v>
      </c>
      <c r="M20" s="87">
        <v>9</v>
      </c>
      <c r="N20" s="87">
        <v>0</v>
      </c>
      <c r="O20" s="87">
        <v>53902</v>
      </c>
      <c r="P20" s="87">
        <v>53911</v>
      </c>
      <c r="Q20" s="55">
        <v>10</v>
      </c>
      <c r="R20" s="117">
        <v>10</v>
      </c>
      <c r="S20" s="30" t="s">
        <v>180</v>
      </c>
      <c r="T20" s="87">
        <v>0</v>
      </c>
      <c r="U20" s="87">
        <v>0</v>
      </c>
      <c r="V20" s="87">
        <v>0</v>
      </c>
      <c r="W20" s="87">
        <v>0</v>
      </c>
      <c r="X20" s="87">
        <v>0</v>
      </c>
      <c r="Y20" s="87">
        <v>5</v>
      </c>
      <c r="Z20" s="87">
        <v>5</v>
      </c>
      <c r="AA20" s="87">
        <v>2332</v>
      </c>
      <c r="AB20" s="87">
        <v>362254</v>
      </c>
      <c r="AC20" s="87">
        <v>114594</v>
      </c>
      <c r="AD20" s="87">
        <v>0</v>
      </c>
      <c r="AE20" s="87">
        <v>114594</v>
      </c>
      <c r="AF20" s="87">
        <v>247660</v>
      </c>
      <c r="AG20" s="172">
        <v>10</v>
      </c>
      <c r="AH20" s="126" t="s">
        <v>180</v>
      </c>
      <c r="AI20" s="23">
        <v>10</v>
      </c>
      <c r="AJ20" s="30" t="s">
        <v>180</v>
      </c>
      <c r="AK20" s="383">
        <f t="shared" si="0"/>
        <v>3.65</v>
      </c>
      <c r="AL20" s="383">
        <f t="shared" si="1"/>
        <v>3.07</v>
      </c>
      <c r="AM20" s="87">
        <v>45</v>
      </c>
      <c r="AN20" s="126">
        <v>2</v>
      </c>
      <c r="AO20" s="87">
        <v>29</v>
      </c>
      <c r="AP20" s="87">
        <v>14</v>
      </c>
      <c r="AQ20" s="141">
        <v>0</v>
      </c>
      <c r="AR20" s="172">
        <v>10</v>
      </c>
    </row>
    <row r="21" spans="1:44" ht="20.100000000000001" customHeight="1" x14ac:dyDescent="0.15">
      <c r="A21" s="68">
        <v>11</v>
      </c>
      <c r="B21" s="31" t="s">
        <v>181</v>
      </c>
      <c r="C21" s="178">
        <v>2992089</v>
      </c>
      <c r="D21" s="178">
        <v>667786</v>
      </c>
      <c r="E21" s="178">
        <v>3659875</v>
      </c>
      <c r="F21" s="178">
        <v>58709</v>
      </c>
      <c r="G21" s="178">
        <v>4364</v>
      </c>
      <c r="H21" s="178">
        <v>0</v>
      </c>
      <c r="I21" s="178">
        <v>28603</v>
      </c>
      <c r="J21" s="178">
        <v>32967</v>
      </c>
      <c r="K21" s="178">
        <v>36977</v>
      </c>
      <c r="L21" s="178">
        <v>128653</v>
      </c>
      <c r="M21" s="178">
        <v>24</v>
      </c>
      <c r="N21" s="178">
        <v>3352</v>
      </c>
      <c r="O21" s="178">
        <v>22660</v>
      </c>
      <c r="P21" s="178">
        <v>26036</v>
      </c>
      <c r="Q21" s="188">
        <v>11</v>
      </c>
      <c r="R21" s="289">
        <v>11</v>
      </c>
      <c r="S21" s="31" t="s">
        <v>181</v>
      </c>
      <c r="T21" s="352">
        <v>0</v>
      </c>
      <c r="U21" s="178">
        <v>0</v>
      </c>
      <c r="V21" s="178">
        <v>0</v>
      </c>
      <c r="W21" s="178">
        <v>0</v>
      </c>
      <c r="X21" s="178">
        <v>0</v>
      </c>
      <c r="Y21" s="178">
        <v>0</v>
      </c>
      <c r="Z21" s="178">
        <v>0</v>
      </c>
      <c r="AA21" s="178">
        <v>6624</v>
      </c>
      <c r="AB21" s="178">
        <v>161313</v>
      </c>
      <c r="AC21" s="178">
        <v>43259</v>
      </c>
      <c r="AD21" s="178">
        <v>0</v>
      </c>
      <c r="AE21" s="178">
        <v>43259</v>
      </c>
      <c r="AF21" s="178">
        <v>118054</v>
      </c>
      <c r="AG21" s="379">
        <v>11</v>
      </c>
      <c r="AH21" s="178" t="s">
        <v>181</v>
      </c>
      <c r="AI21" s="68">
        <v>11</v>
      </c>
      <c r="AJ21" s="31" t="s">
        <v>181</v>
      </c>
      <c r="AK21" s="385">
        <f t="shared" si="0"/>
        <v>4.41</v>
      </c>
      <c r="AL21" s="385">
        <f t="shared" si="1"/>
        <v>3.95</v>
      </c>
      <c r="AM21" s="178">
        <v>18</v>
      </c>
      <c r="AN21" s="178">
        <v>1</v>
      </c>
      <c r="AO21" s="178">
        <v>11</v>
      </c>
      <c r="AP21" s="178">
        <v>6</v>
      </c>
      <c r="AQ21" s="143">
        <v>0</v>
      </c>
      <c r="AR21" s="379">
        <v>11</v>
      </c>
    </row>
    <row r="22" spans="1:44" ht="20.100000000000001" customHeight="1" x14ac:dyDescent="0.15">
      <c r="A22" s="23">
        <v>12</v>
      </c>
      <c r="B22" s="30" t="s">
        <v>315</v>
      </c>
      <c r="C22" s="87">
        <v>2713160</v>
      </c>
      <c r="D22" s="87">
        <v>667122</v>
      </c>
      <c r="E22" s="87">
        <v>3380282</v>
      </c>
      <c r="F22" s="87">
        <v>53226</v>
      </c>
      <c r="G22" s="87">
        <v>25708</v>
      </c>
      <c r="H22" s="87">
        <v>10</v>
      </c>
      <c r="I22" s="87">
        <v>5703</v>
      </c>
      <c r="J22" s="87">
        <v>31421</v>
      </c>
      <c r="K22" s="87">
        <v>20360</v>
      </c>
      <c r="L22" s="87">
        <v>105007</v>
      </c>
      <c r="M22" s="87">
        <v>20</v>
      </c>
      <c r="N22" s="87">
        <v>0</v>
      </c>
      <c r="O22" s="87">
        <v>13623</v>
      </c>
      <c r="P22" s="87">
        <v>13643</v>
      </c>
      <c r="Q22" s="55">
        <v>12</v>
      </c>
      <c r="R22" s="117">
        <v>12</v>
      </c>
      <c r="S22" s="30" t="s">
        <v>315</v>
      </c>
      <c r="T22" s="87">
        <v>0</v>
      </c>
      <c r="U22" s="87">
        <v>0</v>
      </c>
      <c r="V22" s="87">
        <v>0</v>
      </c>
      <c r="W22" s="87">
        <v>0</v>
      </c>
      <c r="X22" s="87">
        <v>0</v>
      </c>
      <c r="Y22" s="87">
        <v>0</v>
      </c>
      <c r="Z22" s="87">
        <v>0</v>
      </c>
      <c r="AA22" s="87">
        <v>24499</v>
      </c>
      <c r="AB22" s="87">
        <v>143149</v>
      </c>
      <c r="AC22" s="87">
        <v>35981</v>
      </c>
      <c r="AD22" s="87">
        <v>0</v>
      </c>
      <c r="AE22" s="87">
        <v>35981</v>
      </c>
      <c r="AF22" s="87">
        <v>107168</v>
      </c>
      <c r="AG22" s="172">
        <v>12</v>
      </c>
      <c r="AH22" s="126" t="s">
        <v>315</v>
      </c>
      <c r="AI22" s="23">
        <v>12</v>
      </c>
      <c r="AJ22" s="30" t="s">
        <v>315</v>
      </c>
      <c r="AK22" s="383">
        <f t="shared" si="0"/>
        <v>4.2300000000000004</v>
      </c>
      <c r="AL22" s="383">
        <f t="shared" si="1"/>
        <v>3.95</v>
      </c>
      <c r="AM22" s="87">
        <v>17</v>
      </c>
      <c r="AN22" s="126">
        <v>1</v>
      </c>
      <c r="AO22" s="87">
        <v>10</v>
      </c>
      <c r="AP22" s="87">
        <v>6</v>
      </c>
      <c r="AQ22" s="141">
        <v>2</v>
      </c>
      <c r="AR22" s="172">
        <v>12</v>
      </c>
    </row>
    <row r="23" spans="1:44" ht="20.100000000000001" customHeight="1" x14ac:dyDescent="0.15">
      <c r="A23" s="23">
        <v>13</v>
      </c>
      <c r="B23" s="30" t="s">
        <v>317</v>
      </c>
      <c r="C23" s="87">
        <v>2680327</v>
      </c>
      <c r="D23" s="87">
        <v>515604</v>
      </c>
      <c r="E23" s="87">
        <v>3195931</v>
      </c>
      <c r="F23" s="87">
        <v>59037</v>
      </c>
      <c r="G23" s="87">
        <v>8372</v>
      </c>
      <c r="H23" s="87">
        <v>36</v>
      </c>
      <c r="I23" s="87">
        <v>28751</v>
      </c>
      <c r="J23" s="87">
        <v>37159</v>
      </c>
      <c r="K23" s="87">
        <v>35334</v>
      </c>
      <c r="L23" s="87">
        <v>131530</v>
      </c>
      <c r="M23" s="87">
        <v>0</v>
      </c>
      <c r="N23" s="87">
        <v>0</v>
      </c>
      <c r="O23" s="87">
        <v>35134</v>
      </c>
      <c r="P23" s="87">
        <v>35134</v>
      </c>
      <c r="Q23" s="55">
        <v>13</v>
      </c>
      <c r="R23" s="117">
        <v>13</v>
      </c>
      <c r="S23" s="30" t="s">
        <v>317</v>
      </c>
      <c r="T23" s="87">
        <v>0</v>
      </c>
      <c r="U23" s="87">
        <v>0</v>
      </c>
      <c r="V23" s="87">
        <v>0</v>
      </c>
      <c r="W23" s="87">
        <v>0</v>
      </c>
      <c r="X23" s="87">
        <v>0</v>
      </c>
      <c r="Y23" s="87">
        <v>0</v>
      </c>
      <c r="Z23" s="87">
        <v>0</v>
      </c>
      <c r="AA23" s="87">
        <v>0</v>
      </c>
      <c r="AB23" s="87">
        <v>166664</v>
      </c>
      <c r="AC23" s="87">
        <v>35025</v>
      </c>
      <c r="AD23" s="87">
        <v>0</v>
      </c>
      <c r="AE23" s="87">
        <v>35025</v>
      </c>
      <c r="AF23" s="87">
        <v>131639</v>
      </c>
      <c r="AG23" s="172">
        <v>13</v>
      </c>
      <c r="AH23" s="126" t="s">
        <v>317</v>
      </c>
      <c r="AI23" s="23">
        <v>13</v>
      </c>
      <c r="AJ23" s="30" t="s">
        <v>317</v>
      </c>
      <c r="AK23" s="383">
        <f t="shared" si="0"/>
        <v>5.21</v>
      </c>
      <c r="AL23" s="383">
        <f t="shared" si="1"/>
        <v>4.91</v>
      </c>
      <c r="AM23" s="87">
        <v>17</v>
      </c>
      <c r="AN23" s="126">
        <v>1</v>
      </c>
      <c r="AO23" s="87">
        <v>7</v>
      </c>
      <c r="AP23" s="87">
        <v>9</v>
      </c>
      <c r="AQ23" s="141">
        <v>6</v>
      </c>
      <c r="AR23" s="172">
        <v>13</v>
      </c>
    </row>
    <row r="24" spans="1:44" ht="20.100000000000001" customHeight="1" x14ac:dyDescent="0.15">
      <c r="A24" s="23">
        <v>14</v>
      </c>
      <c r="B24" s="30" t="s">
        <v>182</v>
      </c>
      <c r="C24" s="87">
        <v>878509</v>
      </c>
      <c r="D24" s="87">
        <v>126305</v>
      </c>
      <c r="E24" s="87">
        <v>1004814</v>
      </c>
      <c r="F24" s="87">
        <v>13453</v>
      </c>
      <c r="G24" s="87">
        <v>458</v>
      </c>
      <c r="H24" s="87">
        <v>0</v>
      </c>
      <c r="I24" s="87">
        <v>6429</v>
      </c>
      <c r="J24" s="87">
        <v>6887</v>
      </c>
      <c r="K24" s="87">
        <v>4086</v>
      </c>
      <c r="L24" s="87">
        <v>24426</v>
      </c>
      <c r="M24" s="87">
        <v>0</v>
      </c>
      <c r="N24" s="87">
        <v>0</v>
      </c>
      <c r="O24" s="87">
        <v>5301</v>
      </c>
      <c r="P24" s="87">
        <v>5301</v>
      </c>
      <c r="Q24" s="55">
        <v>14</v>
      </c>
      <c r="R24" s="117">
        <v>14</v>
      </c>
      <c r="S24" s="30" t="s">
        <v>182</v>
      </c>
      <c r="T24" s="87">
        <v>0</v>
      </c>
      <c r="U24" s="87">
        <v>0</v>
      </c>
      <c r="V24" s="87">
        <v>0</v>
      </c>
      <c r="W24" s="87">
        <v>0</v>
      </c>
      <c r="X24" s="87">
        <v>0</v>
      </c>
      <c r="Y24" s="87">
        <v>0</v>
      </c>
      <c r="Z24" s="87">
        <v>0</v>
      </c>
      <c r="AA24" s="87">
        <v>197</v>
      </c>
      <c r="AB24" s="87">
        <v>29924</v>
      </c>
      <c r="AC24" s="87">
        <v>6872</v>
      </c>
      <c r="AD24" s="87">
        <v>0</v>
      </c>
      <c r="AE24" s="87">
        <v>6872</v>
      </c>
      <c r="AF24" s="87">
        <v>23052</v>
      </c>
      <c r="AG24" s="172">
        <v>14</v>
      </c>
      <c r="AH24" s="126" t="s">
        <v>182</v>
      </c>
      <c r="AI24" s="23">
        <v>14</v>
      </c>
      <c r="AJ24" s="30" t="s">
        <v>182</v>
      </c>
      <c r="AK24" s="383">
        <f t="shared" si="0"/>
        <v>2.98</v>
      </c>
      <c r="AL24" s="383">
        <f t="shared" si="1"/>
        <v>2.62</v>
      </c>
      <c r="AM24" s="87">
        <v>4</v>
      </c>
      <c r="AN24" s="126">
        <v>0</v>
      </c>
      <c r="AO24" s="87">
        <v>3</v>
      </c>
      <c r="AP24" s="87">
        <v>1</v>
      </c>
      <c r="AQ24" s="141">
        <v>1</v>
      </c>
      <c r="AR24" s="172">
        <v>14</v>
      </c>
    </row>
    <row r="25" spans="1:44" ht="20.100000000000001" customHeight="1" x14ac:dyDescent="0.15">
      <c r="A25" s="24">
        <v>15</v>
      </c>
      <c r="B25" s="33" t="s">
        <v>184</v>
      </c>
      <c r="C25" s="125">
        <v>169949</v>
      </c>
      <c r="D25" s="125">
        <v>35375</v>
      </c>
      <c r="E25" s="125">
        <v>205324</v>
      </c>
      <c r="F25" s="125">
        <v>7357</v>
      </c>
      <c r="G25" s="125">
        <v>229</v>
      </c>
      <c r="H25" s="125">
        <v>0</v>
      </c>
      <c r="I25" s="125">
        <v>3402</v>
      </c>
      <c r="J25" s="125">
        <v>3631</v>
      </c>
      <c r="K25" s="125">
        <v>2294</v>
      </c>
      <c r="L25" s="125">
        <v>13282</v>
      </c>
      <c r="M25" s="125">
        <v>37</v>
      </c>
      <c r="N25" s="125">
        <v>0</v>
      </c>
      <c r="O25" s="125">
        <v>157</v>
      </c>
      <c r="P25" s="125">
        <v>194</v>
      </c>
      <c r="Q25" s="55">
        <v>15</v>
      </c>
      <c r="R25" s="288">
        <v>15</v>
      </c>
      <c r="S25" s="33" t="s">
        <v>184</v>
      </c>
      <c r="T25" s="125">
        <v>0</v>
      </c>
      <c r="U25" s="125">
        <v>0</v>
      </c>
      <c r="V25" s="125">
        <v>0</v>
      </c>
      <c r="W25" s="87">
        <v>0</v>
      </c>
      <c r="X25" s="87">
        <v>94</v>
      </c>
      <c r="Y25" s="87">
        <v>0</v>
      </c>
      <c r="Z25" s="87">
        <v>94</v>
      </c>
      <c r="AA25" s="87">
        <v>1233</v>
      </c>
      <c r="AB25" s="87">
        <v>14803</v>
      </c>
      <c r="AC25" s="87">
        <v>2956</v>
      </c>
      <c r="AD25" s="87">
        <v>0</v>
      </c>
      <c r="AE25" s="87">
        <v>2956</v>
      </c>
      <c r="AF25" s="87">
        <v>11847</v>
      </c>
      <c r="AG25" s="172">
        <v>15</v>
      </c>
      <c r="AH25" s="126" t="s">
        <v>184</v>
      </c>
      <c r="AI25" s="23">
        <v>15</v>
      </c>
      <c r="AJ25" s="30" t="s">
        <v>184</v>
      </c>
      <c r="AK25" s="383">
        <f t="shared" si="0"/>
        <v>7.21</v>
      </c>
      <c r="AL25" s="383">
        <f t="shared" si="1"/>
        <v>6.97</v>
      </c>
      <c r="AM25" s="87">
        <v>2</v>
      </c>
      <c r="AN25" s="126">
        <v>0</v>
      </c>
      <c r="AO25" s="87">
        <v>2</v>
      </c>
      <c r="AP25" s="87">
        <v>0</v>
      </c>
      <c r="AQ25" s="141">
        <v>0</v>
      </c>
      <c r="AR25" s="172">
        <v>15</v>
      </c>
    </row>
    <row r="26" spans="1:44" ht="20.100000000000001" customHeight="1" x14ac:dyDescent="0.15">
      <c r="A26" s="23">
        <v>16</v>
      </c>
      <c r="B26" s="30" t="s">
        <v>185</v>
      </c>
      <c r="C26" s="87">
        <v>230835</v>
      </c>
      <c r="D26" s="87">
        <v>50139</v>
      </c>
      <c r="E26" s="87">
        <v>280974</v>
      </c>
      <c r="F26" s="87">
        <v>9850</v>
      </c>
      <c r="G26" s="87">
        <v>240</v>
      </c>
      <c r="H26" s="87">
        <v>0</v>
      </c>
      <c r="I26" s="87">
        <v>4363</v>
      </c>
      <c r="J26" s="87">
        <v>4603</v>
      </c>
      <c r="K26" s="87">
        <v>4303</v>
      </c>
      <c r="L26" s="87">
        <v>18756</v>
      </c>
      <c r="M26" s="87">
        <v>0</v>
      </c>
      <c r="N26" s="87">
        <v>0</v>
      </c>
      <c r="O26" s="87">
        <v>9248</v>
      </c>
      <c r="P26" s="87">
        <v>9248</v>
      </c>
      <c r="Q26" s="188">
        <v>16</v>
      </c>
      <c r="R26" s="117">
        <v>16</v>
      </c>
      <c r="S26" s="30" t="s">
        <v>185</v>
      </c>
      <c r="T26" s="87">
        <v>0</v>
      </c>
      <c r="U26" s="87">
        <v>0</v>
      </c>
      <c r="V26" s="87">
        <v>0</v>
      </c>
      <c r="W26" s="178">
        <v>0</v>
      </c>
      <c r="X26" s="178">
        <v>0</v>
      </c>
      <c r="Y26" s="178">
        <v>0</v>
      </c>
      <c r="Z26" s="178">
        <v>0</v>
      </c>
      <c r="AA26" s="178">
        <v>4394</v>
      </c>
      <c r="AB26" s="178">
        <v>32398</v>
      </c>
      <c r="AC26" s="178">
        <v>4148</v>
      </c>
      <c r="AD26" s="178">
        <v>0</v>
      </c>
      <c r="AE26" s="178">
        <v>4148</v>
      </c>
      <c r="AF26" s="178">
        <v>28250</v>
      </c>
      <c r="AG26" s="379">
        <v>16</v>
      </c>
      <c r="AH26" s="178" t="s">
        <v>185</v>
      </c>
      <c r="AI26" s="68">
        <v>16</v>
      </c>
      <c r="AJ26" s="31" t="s">
        <v>185</v>
      </c>
      <c r="AK26" s="385">
        <f t="shared" si="0"/>
        <v>11.53</v>
      </c>
      <c r="AL26" s="385">
        <f t="shared" si="1"/>
        <v>12.24</v>
      </c>
      <c r="AM26" s="178">
        <v>4</v>
      </c>
      <c r="AN26" s="178">
        <v>0</v>
      </c>
      <c r="AO26" s="178">
        <v>4</v>
      </c>
      <c r="AP26" s="178">
        <v>0</v>
      </c>
      <c r="AQ26" s="143">
        <v>0</v>
      </c>
      <c r="AR26" s="379">
        <v>16</v>
      </c>
    </row>
    <row r="27" spans="1:44" ht="20.100000000000001" customHeight="1" x14ac:dyDescent="0.15">
      <c r="A27" s="23">
        <v>17</v>
      </c>
      <c r="B27" s="30" t="s">
        <v>318</v>
      </c>
      <c r="C27" s="87">
        <v>1487683</v>
      </c>
      <c r="D27" s="87">
        <v>331292</v>
      </c>
      <c r="E27" s="87">
        <v>1818975</v>
      </c>
      <c r="F27" s="87">
        <v>39673</v>
      </c>
      <c r="G27" s="87">
        <v>0</v>
      </c>
      <c r="H27" s="87">
        <v>0</v>
      </c>
      <c r="I27" s="87">
        <v>20011</v>
      </c>
      <c r="J27" s="87">
        <v>20011</v>
      </c>
      <c r="K27" s="87">
        <v>12071</v>
      </c>
      <c r="L27" s="87">
        <v>71755</v>
      </c>
      <c r="M27" s="87">
        <v>0</v>
      </c>
      <c r="N27" s="87">
        <v>0</v>
      </c>
      <c r="O27" s="87">
        <v>1134</v>
      </c>
      <c r="P27" s="87">
        <v>1134</v>
      </c>
      <c r="Q27" s="55">
        <v>17</v>
      </c>
      <c r="R27" s="117">
        <v>17</v>
      </c>
      <c r="S27" s="30" t="s">
        <v>318</v>
      </c>
      <c r="T27" s="87">
        <v>0</v>
      </c>
      <c r="U27" s="87">
        <v>0</v>
      </c>
      <c r="V27" s="87">
        <v>0</v>
      </c>
      <c r="W27" s="126">
        <v>5430</v>
      </c>
      <c r="X27" s="126">
        <v>0</v>
      </c>
      <c r="Y27" s="126">
        <v>150</v>
      </c>
      <c r="Z27" s="126">
        <v>5580</v>
      </c>
      <c r="AA27" s="126">
        <v>13706</v>
      </c>
      <c r="AB27" s="126">
        <v>92175</v>
      </c>
      <c r="AC27" s="126">
        <v>22346</v>
      </c>
      <c r="AD27" s="126">
        <v>0</v>
      </c>
      <c r="AE27" s="126">
        <v>22346</v>
      </c>
      <c r="AF27" s="126">
        <v>69829</v>
      </c>
      <c r="AG27" s="172">
        <v>17</v>
      </c>
      <c r="AH27" s="126" t="s">
        <v>318</v>
      </c>
      <c r="AI27" s="23">
        <v>17</v>
      </c>
      <c r="AJ27" s="30" t="s">
        <v>318</v>
      </c>
      <c r="AK27" s="383">
        <f t="shared" si="0"/>
        <v>5.07</v>
      </c>
      <c r="AL27" s="383">
        <f t="shared" si="1"/>
        <v>4.6900000000000004</v>
      </c>
      <c r="AM27" s="126">
        <v>12</v>
      </c>
      <c r="AN27" s="126">
        <v>2</v>
      </c>
      <c r="AO27" s="126">
        <v>6</v>
      </c>
      <c r="AP27" s="126">
        <v>4</v>
      </c>
      <c r="AQ27" s="141">
        <v>0</v>
      </c>
      <c r="AR27" s="172">
        <v>17</v>
      </c>
    </row>
    <row r="28" spans="1:44" ht="20.100000000000001" customHeight="1" x14ac:dyDescent="0.15">
      <c r="A28" s="23">
        <v>18</v>
      </c>
      <c r="B28" s="30" t="s">
        <v>319</v>
      </c>
      <c r="C28" s="87">
        <v>616742</v>
      </c>
      <c r="D28" s="87">
        <v>129998</v>
      </c>
      <c r="E28" s="87">
        <v>746740</v>
      </c>
      <c r="F28" s="87">
        <v>17394</v>
      </c>
      <c r="G28" s="87">
        <v>567</v>
      </c>
      <c r="H28" s="87">
        <v>45</v>
      </c>
      <c r="I28" s="87">
        <v>8224</v>
      </c>
      <c r="J28" s="87">
        <v>8836</v>
      </c>
      <c r="K28" s="87">
        <v>7100</v>
      </c>
      <c r="L28" s="87">
        <v>33330</v>
      </c>
      <c r="M28" s="87">
        <v>103</v>
      </c>
      <c r="N28" s="87">
        <v>1329</v>
      </c>
      <c r="O28" s="87">
        <v>7083</v>
      </c>
      <c r="P28" s="87">
        <v>8515</v>
      </c>
      <c r="Q28" s="55">
        <v>18</v>
      </c>
      <c r="R28" s="117">
        <v>18</v>
      </c>
      <c r="S28" s="30" t="s">
        <v>319</v>
      </c>
      <c r="T28" s="87">
        <v>0</v>
      </c>
      <c r="U28" s="87">
        <v>0</v>
      </c>
      <c r="V28" s="87">
        <v>0</v>
      </c>
      <c r="W28" s="126">
        <v>4403</v>
      </c>
      <c r="X28" s="126">
        <v>0</v>
      </c>
      <c r="Y28" s="126">
        <v>190</v>
      </c>
      <c r="Z28" s="126">
        <v>4593</v>
      </c>
      <c r="AA28" s="126">
        <v>2565</v>
      </c>
      <c r="AB28" s="126">
        <v>49003</v>
      </c>
      <c r="AC28" s="126">
        <v>9380</v>
      </c>
      <c r="AD28" s="126">
        <v>0</v>
      </c>
      <c r="AE28" s="126">
        <v>9380</v>
      </c>
      <c r="AF28" s="126">
        <v>39623</v>
      </c>
      <c r="AG28" s="172">
        <v>18</v>
      </c>
      <c r="AH28" s="126" t="s">
        <v>319</v>
      </c>
      <c r="AI28" s="23">
        <v>18</v>
      </c>
      <c r="AJ28" s="30" t="s">
        <v>319</v>
      </c>
      <c r="AK28" s="383">
        <f t="shared" si="0"/>
        <v>6.56</v>
      </c>
      <c r="AL28" s="383">
        <f t="shared" si="1"/>
        <v>6.42</v>
      </c>
      <c r="AM28" s="126">
        <v>5</v>
      </c>
      <c r="AN28" s="126">
        <v>1</v>
      </c>
      <c r="AO28" s="126">
        <v>4</v>
      </c>
      <c r="AP28" s="126">
        <v>0</v>
      </c>
      <c r="AQ28" s="141">
        <v>1</v>
      </c>
      <c r="AR28" s="172">
        <v>18</v>
      </c>
    </row>
    <row r="29" spans="1:44" ht="20.100000000000001" customHeight="1" x14ac:dyDescent="0.15">
      <c r="A29" s="23">
        <v>19</v>
      </c>
      <c r="B29" s="30" t="s">
        <v>139</v>
      </c>
      <c r="C29" s="87">
        <v>762854</v>
      </c>
      <c r="D29" s="87">
        <v>172725</v>
      </c>
      <c r="E29" s="87">
        <v>935579</v>
      </c>
      <c r="F29" s="87">
        <v>33214</v>
      </c>
      <c r="G29" s="87">
        <v>1037</v>
      </c>
      <c r="H29" s="87">
        <v>0</v>
      </c>
      <c r="I29" s="87">
        <v>14929</v>
      </c>
      <c r="J29" s="87">
        <v>15966</v>
      </c>
      <c r="K29" s="87">
        <v>14917</v>
      </c>
      <c r="L29" s="87">
        <v>64097</v>
      </c>
      <c r="M29" s="87">
        <v>0</v>
      </c>
      <c r="N29" s="87">
        <v>0</v>
      </c>
      <c r="O29" s="87">
        <v>567</v>
      </c>
      <c r="P29" s="87">
        <v>567</v>
      </c>
      <c r="Q29" s="55">
        <v>19</v>
      </c>
      <c r="R29" s="117">
        <v>19</v>
      </c>
      <c r="S29" s="30" t="s">
        <v>139</v>
      </c>
      <c r="T29" s="87">
        <v>0</v>
      </c>
      <c r="U29" s="87">
        <v>0</v>
      </c>
      <c r="V29" s="87">
        <v>0</v>
      </c>
      <c r="W29" s="126">
        <v>0</v>
      </c>
      <c r="X29" s="126">
        <v>0</v>
      </c>
      <c r="Y29" s="126">
        <v>260</v>
      </c>
      <c r="Z29" s="126">
        <v>260</v>
      </c>
      <c r="AA29" s="126">
        <v>3487</v>
      </c>
      <c r="AB29" s="126">
        <v>68411</v>
      </c>
      <c r="AC29" s="126">
        <v>11903</v>
      </c>
      <c r="AD29" s="126">
        <v>0</v>
      </c>
      <c r="AE29" s="126">
        <v>11903</v>
      </c>
      <c r="AF29" s="126">
        <v>56508</v>
      </c>
      <c r="AG29" s="172">
        <v>19</v>
      </c>
      <c r="AH29" s="126" t="s">
        <v>139</v>
      </c>
      <c r="AI29" s="23">
        <v>19</v>
      </c>
      <c r="AJ29" s="30" t="s">
        <v>139</v>
      </c>
      <c r="AK29" s="383">
        <f t="shared" si="0"/>
        <v>7.31</v>
      </c>
      <c r="AL29" s="383">
        <f t="shared" si="1"/>
        <v>7.41</v>
      </c>
      <c r="AM29" s="126">
        <v>9</v>
      </c>
      <c r="AN29" s="126">
        <v>1</v>
      </c>
      <c r="AO29" s="126">
        <v>5</v>
      </c>
      <c r="AP29" s="126">
        <v>3</v>
      </c>
      <c r="AQ29" s="141">
        <v>0</v>
      </c>
      <c r="AR29" s="172">
        <v>19</v>
      </c>
    </row>
    <row r="30" spans="1:44" ht="20.100000000000001" customHeight="1" x14ac:dyDescent="0.15">
      <c r="A30" s="24">
        <v>20</v>
      </c>
      <c r="B30" s="33" t="s">
        <v>187</v>
      </c>
      <c r="C30" s="125">
        <v>469719</v>
      </c>
      <c r="D30" s="125">
        <v>119871</v>
      </c>
      <c r="E30" s="125">
        <v>589590</v>
      </c>
      <c r="F30" s="125">
        <v>16643</v>
      </c>
      <c r="G30" s="125">
        <v>276</v>
      </c>
      <c r="H30" s="125">
        <v>0</v>
      </c>
      <c r="I30" s="125">
        <v>9675</v>
      </c>
      <c r="J30" s="125">
        <v>9951</v>
      </c>
      <c r="K30" s="125">
        <v>5018</v>
      </c>
      <c r="L30" s="125">
        <v>31612</v>
      </c>
      <c r="M30" s="125">
        <v>0</v>
      </c>
      <c r="N30" s="125">
        <v>0</v>
      </c>
      <c r="O30" s="125">
        <v>4025</v>
      </c>
      <c r="P30" s="125">
        <v>4025</v>
      </c>
      <c r="Q30" s="56">
        <v>20</v>
      </c>
      <c r="R30" s="288">
        <v>20</v>
      </c>
      <c r="S30" s="33" t="s">
        <v>187</v>
      </c>
      <c r="T30" s="125">
        <v>0</v>
      </c>
      <c r="U30" s="125">
        <v>0</v>
      </c>
      <c r="V30" s="125">
        <v>0</v>
      </c>
      <c r="W30" s="125">
        <v>0</v>
      </c>
      <c r="X30" s="125">
        <v>0</v>
      </c>
      <c r="Y30" s="125">
        <v>2</v>
      </c>
      <c r="Z30" s="125">
        <v>2</v>
      </c>
      <c r="AA30" s="125">
        <v>1920</v>
      </c>
      <c r="AB30" s="125">
        <v>37559</v>
      </c>
      <c r="AC30" s="125">
        <v>8053</v>
      </c>
      <c r="AD30" s="125">
        <v>0</v>
      </c>
      <c r="AE30" s="125">
        <v>8053</v>
      </c>
      <c r="AF30" s="125">
        <v>29506</v>
      </c>
      <c r="AG30" s="173">
        <v>20</v>
      </c>
      <c r="AH30" s="125" t="s">
        <v>187</v>
      </c>
      <c r="AI30" s="24">
        <v>20</v>
      </c>
      <c r="AJ30" s="33" t="s">
        <v>187</v>
      </c>
      <c r="AK30" s="384">
        <f t="shared" si="0"/>
        <v>6.37</v>
      </c>
      <c r="AL30" s="384">
        <f t="shared" si="1"/>
        <v>6.28</v>
      </c>
      <c r="AM30" s="125">
        <v>5</v>
      </c>
      <c r="AN30" s="125">
        <v>1</v>
      </c>
      <c r="AO30" s="125">
        <v>4</v>
      </c>
      <c r="AP30" s="125">
        <v>0</v>
      </c>
      <c r="AQ30" s="142">
        <v>0</v>
      </c>
      <c r="AR30" s="173">
        <v>20</v>
      </c>
    </row>
    <row r="31" spans="1:44" ht="20.100000000000001" customHeight="1" x14ac:dyDescent="0.15">
      <c r="A31" s="23">
        <v>21</v>
      </c>
      <c r="B31" s="30" t="s">
        <v>188</v>
      </c>
      <c r="C31" s="87">
        <v>436658</v>
      </c>
      <c r="D31" s="87">
        <v>93692</v>
      </c>
      <c r="E31" s="87">
        <v>530350</v>
      </c>
      <c r="F31" s="87">
        <v>7112</v>
      </c>
      <c r="G31" s="87">
        <v>387</v>
      </c>
      <c r="H31" s="87">
        <v>0</v>
      </c>
      <c r="I31" s="87">
        <v>2489</v>
      </c>
      <c r="J31" s="87">
        <v>2876</v>
      </c>
      <c r="K31" s="87">
        <v>2111</v>
      </c>
      <c r="L31" s="87">
        <v>12099</v>
      </c>
      <c r="M31" s="87">
        <v>8</v>
      </c>
      <c r="N31" s="87">
        <v>0</v>
      </c>
      <c r="O31" s="87">
        <v>4313</v>
      </c>
      <c r="P31" s="87">
        <v>4321</v>
      </c>
      <c r="Q31" s="55">
        <v>21</v>
      </c>
      <c r="R31" s="117">
        <v>21</v>
      </c>
      <c r="S31" s="30" t="s">
        <v>188</v>
      </c>
      <c r="T31" s="87">
        <v>0</v>
      </c>
      <c r="U31" s="87">
        <v>0</v>
      </c>
      <c r="V31" s="87">
        <v>0</v>
      </c>
      <c r="W31" s="87">
        <v>0</v>
      </c>
      <c r="X31" s="87">
        <v>1262</v>
      </c>
      <c r="Y31" s="87">
        <v>0</v>
      </c>
      <c r="Z31" s="87">
        <v>1262</v>
      </c>
      <c r="AA31" s="87">
        <v>128</v>
      </c>
      <c r="AB31" s="87">
        <v>17810</v>
      </c>
      <c r="AC31" s="87">
        <v>6359</v>
      </c>
      <c r="AD31" s="87">
        <v>0</v>
      </c>
      <c r="AE31" s="87">
        <v>6359</v>
      </c>
      <c r="AF31" s="87">
        <v>11451</v>
      </c>
      <c r="AG31" s="172">
        <v>21</v>
      </c>
      <c r="AH31" s="126" t="s">
        <v>188</v>
      </c>
      <c r="AI31" s="23">
        <v>21</v>
      </c>
      <c r="AJ31" s="30" t="s">
        <v>188</v>
      </c>
      <c r="AK31" s="383">
        <f t="shared" si="0"/>
        <v>3.36</v>
      </c>
      <c r="AL31" s="383">
        <f t="shared" si="1"/>
        <v>2.62</v>
      </c>
      <c r="AM31" s="87">
        <v>5</v>
      </c>
      <c r="AN31" s="126">
        <v>1</v>
      </c>
      <c r="AO31" s="87">
        <v>2</v>
      </c>
      <c r="AP31" s="87">
        <v>2</v>
      </c>
      <c r="AQ31" s="141">
        <v>0</v>
      </c>
      <c r="AR31" s="172">
        <v>21</v>
      </c>
    </row>
    <row r="32" spans="1:44" ht="20.100000000000001" customHeight="1" x14ac:dyDescent="0.15">
      <c r="A32" s="23">
        <v>22</v>
      </c>
      <c r="B32" s="30" t="s">
        <v>189</v>
      </c>
      <c r="C32" s="87">
        <v>727192</v>
      </c>
      <c r="D32" s="87">
        <v>168180</v>
      </c>
      <c r="E32" s="87">
        <v>895372</v>
      </c>
      <c r="F32" s="87">
        <v>15450</v>
      </c>
      <c r="G32" s="87">
        <v>122</v>
      </c>
      <c r="H32" s="87">
        <v>0</v>
      </c>
      <c r="I32" s="87">
        <v>8250</v>
      </c>
      <c r="J32" s="87">
        <v>8372</v>
      </c>
      <c r="K32" s="87">
        <v>6668</v>
      </c>
      <c r="L32" s="87">
        <v>30490</v>
      </c>
      <c r="M32" s="87">
        <v>48</v>
      </c>
      <c r="N32" s="87">
        <v>0</v>
      </c>
      <c r="O32" s="87">
        <v>940</v>
      </c>
      <c r="P32" s="87">
        <v>988</v>
      </c>
      <c r="Q32" s="55">
        <v>22</v>
      </c>
      <c r="R32" s="117">
        <v>22</v>
      </c>
      <c r="S32" s="30" t="s">
        <v>189</v>
      </c>
      <c r="T32" s="87">
        <v>0</v>
      </c>
      <c r="U32" s="87">
        <v>0</v>
      </c>
      <c r="V32" s="87">
        <v>0</v>
      </c>
      <c r="W32" s="87">
        <v>0</v>
      </c>
      <c r="X32" s="87">
        <v>0</v>
      </c>
      <c r="Y32" s="87">
        <v>0</v>
      </c>
      <c r="Z32" s="87">
        <v>0</v>
      </c>
      <c r="AA32" s="87">
        <v>0</v>
      </c>
      <c r="AB32" s="87">
        <v>31478</v>
      </c>
      <c r="AC32" s="87">
        <v>5492</v>
      </c>
      <c r="AD32" s="87">
        <v>0</v>
      </c>
      <c r="AE32" s="87">
        <v>5492</v>
      </c>
      <c r="AF32" s="87">
        <v>25986</v>
      </c>
      <c r="AG32" s="172">
        <v>22</v>
      </c>
      <c r="AH32" s="126" t="s">
        <v>189</v>
      </c>
      <c r="AI32" s="23">
        <v>22</v>
      </c>
      <c r="AJ32" s="30" t="s">
        <v>189</v>
      </c>
      <c r="AK32" s="383">
        <f t="shared" si="0"/>
        <v>3.52</v>
      </c>
      <c r="AL32" s="383">
        <f t="shared" si="1"/>
        <v>3.57</v>
      </c>
      <c r="AM32" s="87">
        <v>5</v>
      </c>
      <c r="AN32" s="126">
        <v>0</v>
      </c>
      <c r="AO32" s="87">
        <v>4</v>
      </c>
      <c r="AP32" s="87">
        <v>1</v>
      </c>
      <c r="AQ32" s="141">
        <v>0</v>
      </c>
      <c r="AR32" s="172">
        <v>22</v>
      </c>
    </row>
    <row r="33" spans="1:44" ht="20.100000000000001" customHeight="1" x14ac:dyDescent="0.15">
      <c r="A33" s="23">
        <v>23</v>
      </c>
      <c r="B33" s="30" t="s">
        <v>191</v>
      </c>
      <c r="C33" s="87">
        <v>1479253</v>
      </c>
      <c r="D33" s="87">
        <v>383867</v>
      </c>
      <c r="E33" s="87">
        <v>1863120</v>
      </c>
      <c r="F33" s="87">
        <v>36857</v>
      </c>
      <c r="G33" s="87">
        <v>3006</v>
      </c>
      <c r="H33" s="87">
        <v>0</v>
      </c>
      <c r="I33" s="87">
        <v>15720</v>
      </c>
      <c r="J33" s="87">
        <v>18726</v>
      </c>
      <c r="K33" s="87">
        <v>10678</v>
      </c>
      <c r="L33" s="87">
        <v>66261</v>
      </c>
      <c r="M33" s="87">
        <v>0</v>
      </c>
      <c r="N33" s="87">
        <v>0</v>
      </c>
      <c r="O33" s="87">
        <v>4304</v>
      </c>
      <c r="P33" s="87">
        <v>4304</v>
      </c>
      <c r="Q33" s="55">
        <v>23</v>
      </c>
      <c r="R33" s="117">
        <v>23</v>
      </c>
      <c r="S33" s="30" t="s">
        <v>191</v>
      </c>
      <c r="T33" s="87">
        <v>0</v>
      </c>
      <c r="U33" s="87">
        <v>0</v>
      </c>
      <c r="V33" s="87">
        <v>0</v>
      </c>
      <c r="W33" s="87">
        <v>1377</v>
      </c>
      <c r="X33" s="87">
        <v>0</v>
      </c>
      <c r="Y33" s="87">
        <v>0</v>
      </c>
      <c r="Z33" s="87">
        <v>1377</v>
      </c>
      <c r="AA33" s="87">
        <v>0</v>
      </c>
      <c r="AB33" s="87">
        <v>71942</v>
      </c>
      <c r="AC33" s="87">
        <v>27397</v>
      </c>
      <c r="AD33" s="87">
        <v>0</v>
      </c>
      <c r="AE33" s="87">
        <v>27397</v>
      </c>
      <c r="AF33" s="87">
        <v>44545</v>
      </c>
      <c r="AG33" s="172">
        <v>23</v>
      </c>
      <c r="AH33" s="126" t="s">
        <v>191</v>
      </c>
      <c r="AI33" s="23">
        <v>23</v>
      </c>
      <c r="AJ33" s="30" t="s">
        <v>191</v>
      </c>
      <c r="AK33" s="383">
        <f t="shared" si="0"/>
        <v>3.86</v>
      </c>
      <c r="AL33" s="383">
        <f t="shared" si="1"/>
        <v>3.01</v>
      </c>
      <c r="AM33" s="87">
        <v>12</v>
      </c>
      <c r="AN33" s="126">
        <v>1</v>
      </c>
      <c r="AO33" s="87">
        <v>11</v>
      </c>
      <c r="AP33" s="87">
        <v>0</v>
      </c>
      <c r="AQ33" s="141">
        <v>0</v>
      </c>
      <c r="AR33" s="172">
        <v>23</v>
      </c>
    </row>
    <row r="34" spans="1:44" ht="20.100000000000001" customHeight="1" x14ac:dyDescent="0.15">
      <c r="A34" s="23">
        <v>24</v>
      </c>
      <c r="B34" s="30" t="s">
        <v>192</v>
      </c>
      <c r="C34" s="87">
        <v>1112083</v>
      </c>
      <c r="D34" s="87">
        <v>269238</v>
      </c>
      <c r="E34" s="87">
        <v>1381321</v>
      </c>
      <c r="F34" s="87">
        <v>37674</v>
      </c>
      <c r="G34" s="87">
        <v>1245</v>
      </c>
      <c r="H34" s="87">
        <v>76</v>
      </c>
      <c r="I34" s="87">
        <v>16940</v>
      </c>
      <c r="J34" s="87">
        <v>18261</v>
      </c>
      <c r="K34" s="87">
        <v>17338</v>
      </c>
      <c r="L34" s="87">
        <v>73273</v>
      </c>
      <c r="M34" s="87">
        <v>0</v>
      </c>
      <c r="N34" s="87">
        <v>0</v>
      </c>
      <c r="O34" s="87">
        <v>8564</v>
      </c>
      <c r="P34" s="87">
        <v>8564</v>
      </c>
      <c r="Q34" s="55">
        <v>24</v>
      </c>
      <c r="R34" s="117">
        <v>24</v>
      </c>
      <c r="S34" s="30" t="s">
        <v>192</v>
      </c>
      <c r="T34" s="87">
        <v>0</v>
      </c>
      <c r="U34" s="87">
        <v>0</v>
      </c>
      <c r="V34" s="87">
        <v>0</v>
      </c>
      <c r="W34" s="87">
        <v>3452</v>
      </c>
      <c r="X34" s="87">
        <v>0</v>
      </c>
      <c r="Y34" s="87">
        <v>0</v>
      </c>
      <c r="Z34" s="87">
        <v>3452</v>
      </c>
      <c r="AA34" s="87">
        <v>386</v>
      </c>
      <c r="AB34" s="87">
        <v>85675</v>
      </c>
      <c r="AC34" s="87">
        <v>19904</v>
      </c>
      <c r="AD34" s="87">
        <v>0</v>
      </c>
      <c r="AE34" s="87">
        <v>19904</v>
      </c>
      <c r="AF34" s="87">
        <v>65771</v>
      </c>
      <c r="AG34" s="172">
        <v>24</v>
      </c>
      <c r="AH34" s="126" t="s">
        <v>192</v>
      </c>
      <c r="AI34" s="23">
        <v>24</v>
      </c>
      <c r="AJ34" s="30" t="s">
        <v>192</v>
      </c>
      <c r="AK34" s="383">
        <f t="shared" si="0"/>
        <v>6.2</v>
      </c>
      <c r="AL34" s="383">
        <f t="shared" si="1"/>
        <v>5.91</v>
      </c>
      <c r="AM34" s="87">
        <v>11</v>
      </c>
      <c r="AN34" s="126">
        <v>1</v>
      </c>
      <c r="AO34" s="87">
        <v>6</v>
      </c>
      <c r="AP34" s="87">
        <v>4</v>
      </c>
      <c r="AQ34" s="141">
        <v>0</v>
      </c>
      <c r="AR34" s="172">
        <v>24</v>
      </c>
    </row>
    <row r="35" spans="1:44" ht="20.100000000000001" customHeight="1" x14ac:dyDescent="0.15">
      <c r="A35" s="23">
        <v>25</v>
      </c>
      <c r="B35" s="30" t="s">
        <v>12</v>
      </c>
      <c r="C35" s="87">
        <v>223257</v>
      </c>
      <c r="D35" s="87">
        <v>40189</v>
      </c>
      <c r="E35" s="87">
        <v>263446</v>
      </c>
      <c r="F35" s="87">
        <v>4536</v>
      </c>
      <c r="G35" s="87">
        <v>176</v>
      </c>
      <c r="H35" s="87">
        <v>0</v>
      </c>
      <c r="I35" s="87">
        <v>2751</v>
      </c>
      <c r="J35" s="87">
        <v>2927</v>
      </c>
      <c r="K35" s="87">
        <v>1148</v>
      </c>
      <c r="L35" s="87">
        <v>8611</v>
      </c>
      <c r="M35" s="87">
        <v>0</v>
      </c>
      <c r="N35" s="87">
        <v>0</v>
      </c>
      <c r="O35" s="87">
        <v>609</v>
      </c>
      <c r="P35" s="87">
        <v>609</v>
      </c>
      <c r="Q35" s="55">
        <v>25</v>
      </c>
      <c r="R35" s="21">
        <v>25</v>
      </c>
      <c r="S35" s="376" t="s">
        <v>12</v>
      </c>
      <c r="T35" s="87">
        <v>0</v>
      </c>
      <c r="U35" s="87">
        <v>0</v>
      </c>
      <c r="V35" s="87">
        <v>0</v>
      </c>
      <c r="W35" s="87">
        <v>0</v>
      </c>
      <c r="X35" s="87">
        <v>0</v>
      </c>
      <c r="Y35" s="87">
        <v>0</v>
      </c>
      <c r="Z35" s="87">
        <v>0</v>
      </c>
      <c r="AA35" s="87">
        <v>2152</v>
      </c>
      <c r="AB35" s="87">
        <v>11372</v>
      </c>
      <c r="AC35" s="87">
        <v>3483</v>
      </c>
      <c r="AD35" s="87">
        <v>0</v>
      </c>
      <c r="AE35" s="87">
        <v>3483</v>
      </c>
      <c r="AF35" s="87">
        <v>7889</v>
      </c>
      <c r="AG35" s="172">
        <v>25</v>
      </c>
      <c r="AH35" s="126" t="s">
        <v>12</v>
      </c>
      <c r="AI35" s="23">
        <v>25</v>
      </c>
      <c r="AJ35" s="30" t="s">
        <v>12</v>
      </c>
      <c r="AK35" s="383">
        <f t="shared" si="0"/>
        <v>4.32</v>
      </c>
      <c r="AL35" s="383">
        <f t="shared" si="1"/>
        <v>3.53</v>
      </c>
      <c r="AM35" s="87">
        <v>4</v>
      </c>
      <c r="AN35" s="126">
        <v>0</v>
      </c>
      <c r="AO35" s="87">
        <v>2</v>
      </c>
      <c r="AP35" s="87">
        <v>2</v>
      </c>
      <c r="AQ35" s="141">
        <v>0</v>
      </c>
      <c r="AR35" s="172">
        <v>25</v>
      </c>
    </row>
    <row r="36" spans="1:44" ht="20.100000000000001" customHeight="1" x14ac:dyDescent="0.15">
      <c r="A36" s="25" t="s">
        <v>359</v>
      </c>
      <c r="B36" s="34"/>
      <c r="C36" s="131">
        <f t="shared" ref="C36:P36" si="2">SUM(C11:C35)</f>
        <v>112088272</v>
      </c>
      <c r="D36" s="131">
        <f t="shared" si="2"/>
        <v>26047675</v>
      </c>
      <c r="E36" s="131">
        <f t="shared" si="2"/>
        <v>138135947</v>
      </c>
      <c r="F36" s="131">
        <f t="shared" si="2"/>
        <v>1612132</v>
      </c>
      <c r="G36" s="131">
        <f t="shared" si="2"/>
        <v>153430</v>
      </c>
      <c r="H36" s="131">
        <f t="shared" si="2"/>
        <v>8028</v>
      </c>
      <c r="I36" s="131">
        <f t="shared" si="2"/>
        <v>764318</v>
      </c>
      <c r="J36" s="131">
        <f t="shared" si="2"/>
        <v>925776</v>
      </c>
      <c r="K36" s="131">
        <f t="shared" si="2"/>
        <v>516885</v>
      </c>
      <c r="L36" s="131">
        <f t="shared" si="2"/>
        <v>3054793</v>
      </c>
      <c r="M36" s="131">
        <f t="shared" si="2"/>
        <v>732</v>
      </c>
      <c r="N36" s="131">
        <f t="shared" si="2"/>
        <v>4681</v>
      </c>
      <c r="O36" s="131">
        <f t="shared" si="2"/>
        <v>702718</v>
      </c>
      <c r="P36" s="131">
        <f t="shared" si="2"/>
        <v>708131</v>
      </c>
      <c r="Q36" s="57"/>
      <c r="R36" s="375" t="s">
        <v>359</v>
      </c>
      <c r="S36" s="377"/>
      <c r="T36" s="131">
        <f t="shared" ref="T36:AF36" si="3">SUM(T11:T35)</f>
        <v>0</v>
      </c>
      <c r="U36" s="131">
        <f t="shared" si="3"/>
        <v>0</v>
      </c>
      <c r="V36" s="131">
        <f t="shared" si="3"/>
        <v>0</v>
      </c>
      <c r="W36" s="131">
        <f t="shared" si="3"/>
        <v>25821</v>
      </c>
      <c r="X36" s="131">
        <f t="shared" si="3"/>
        <v>1502</v>
      </c>
      <c r="Y36" s="131">
        <f t="shared" si="3"/>
        <v>32943</v>
      </c>
      <c r="Z36" s="131">
        <f t="shared" si="3"/>
        <v>60266</v>
      </c>
      <c r="AA36" s="131">
        <f t="shared" si="3"/>
        <v>212957</v>
      </c>
      <c r="AB36" s="131">
        <f t="shared" si="3"/>
        <v>4036147</v>
      </c>
      <c r="AC36" s="131">
        <f t="shared" si="3"/>
        <v>1420414</v>
      </c>
      <c r="AD36" s="131">
        <f t="shared" si="3"/>
        <v>0</v>
      </c>
      <c r="AE36" s="131">
        <f t="shared" si="3"/>
        <v>1420414</v>
      </c>
      <c r="AF36" s="131">
        <f t="shared" si="3"/>
        <v>2615733</v>
      </c>
      <c r="AG36" s="175"/>
      <c r="AH36" s="126"/>
      <c r="AI36" s="25" t="s">
        <v>359</v>
      </c>
      <c r="AJ36" s="34"/>
      <c r="AK36" s="386">
        <f t="shared" si="0"/>
        <v>2.92</v>
      </c>
      <c r="AL36" s="386">
        <f t="shared" si="1"/>
        <v>2.33</v>
      </c>
      <c r="AM36" s="131">
        <f>SUM(AM11:AM35)</f>
        <v>501</v>
      </c>
      <c r="AN36" s="131">
        <f>SUM(AN11:AN35)</f>
        <v>39</v>
      </c>
      <c r="AO36" s="131">
        <f>SUM(AO11:AO35)</f>
        <v>315</v>
      </c>
      <c r="AP36" s="131">
        <f>SUM(AP11:AP35)</f>
        <v>147</v>
      </c>
      <c r="AQ36" s="144">
        <f>SUM(AQ11:AQ35)</f>
        <v>38</v>
      </c>
      <c r="AR36" s="175"/>
    </row>
  </sheetData>
  <mergeCells count="42">
    <mergeCell ref="C6:E6"/>
    <mergeCell ref="F6:P6"/>
    <mergeCell ref="T6:AB6"/>
    <mergeCell ref="AC6:AE6"/>
    <mergeCell ref="AK6:AL6"/>
    <mergeCell ref="AM6:AQ6"/>
    <mergeCell ref="F7:L7"/>
    <mergeCell ref="M7:P7"/>
    <mergeCell ref="T7:Z7"/>
    <mergeCell ref="AN7:AP7"/>
    <mergeCell ref="AF6:AF9"/>
    <mergeCell ref="AG6:AG10"/>
    <mergeCell ref="M8:M9"/>
    <mergeCell ref="N8:N9"/>
    <mergeCell ref="O8:O9"/>
    <mergeCell ref="P8:P9"/>
    <mergeCell ref="W8:W9"/>
    <mergeCell ref="X8:X9"/>
    <mergeCell ref="Y8:Y9"/>
    <mergeCell ref="Z8:Z9"/>
    <mergeCell ref="F8:F9"/>
    <mergeCell ref="K8:K9"/>
    <mergeCell ref="L8:L9"/>
    <mergeCell ref="G8:J8"/>
    <mergeCell ref="T8:V8"/>
    <mergeCell ref="Q6:Q10"/>
    <mergeCell ref="AN8:AN9"/>
    <mergeCell ref="AO8:AO9"/>
    <mergeCell ref="AP8:AP9"/>
    <mergeCell ref="AR6:AR10"/>
    <mergeCell ref="C7:C9"/>
    <mergeCell ref="D7:D9"/>
    <mergeCell ref="E7:E9"/>
    <mergeCell ref="AA7:AA9"/>
    <mergeCell ref="AB7:AB9"/>
    <mergeCell ref="AC7:AC9"/>
    <mergeCell ref="AD7:AD9"/>
    <mergeCell ref="AE7:AE9"/>
    <mergeCell ref="AK7:AK9"/>
    <mergeCell ref="AL7:AL9"/>
    <mergeCell ref="AM7:AM9"/>
    <mergeCell ref="AQ7:AQ9"/>
  </mergeCells>
  <phoneticPr fontId="2"/>
  <pageMargins left="0.78740157480314965" right="0.78740157480314965" top="0.78740157480314965" bottom="0.78740157480314965" header="0.51181102362204722" footer="0.51181102362204722"/>
  <pageSetup paperSize="9" scale="83" firstPageNumber="72" orientation="portrait" useFirstPageNumber="1" r:id="rId1"/>
  <headerFooter scaleWithDoc="0" alignWithMargins="0">
    <oddFooter>&amp;C- &amp;P -</oddFooter>
  </headerFooter>
  <colBreaks count="4" manualBreakCount="4">
    <brk id="8" max="1048575" man="1"/>
    <brk id="17" max="1048575" man="1"/>
    <brk id="25" max="35" man="1"/>
    <brk id="3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A38"/>
  <sheetViews>
    <sheetView view="pageBreakPreview" zoomScaleSheetLayoutView="100" workbookViewId="0">
      <selection activeCell="J11" sqref="J11"/>
    </sheetView>
  </sheetViews>
  <sheetFormatPr defaultRowHeight="20.100000000000001" customHeight="1" x14ac:dyDescent="0.15"/>
  <cols>
    <col min="1" max="1" width="5.625" style="17" customWidth="1"/>
    <col min="2" max="2" width="11.625" style="17" customWidth="1"/>
    <col min="3" max="3" width="10.625" style="17" customWidth="1"/>
    <col min="4" max="4" width="8.625" style="17" customWidth="1"/>
    <col min="5" max="5" width="10.625" style="17" customWidth="1"/>
    <col min="6" max="6" width="8.625" style="17" customWidth="1"/>
    <col min="7" max="7" width="10.625" style="17" customWidth="1"/>
    <col min="8" max="8" width="8.625" style="17" customWidth="1"/>
    <col min="9" max="9" width="10.625" style="17" customWidth="1"/>
    <col min="10" max="10" width="8.625" style="17" customWidth="1"/>
    <col min="11" max="11" width="10.625" style="17" customWidth="1"/>
    <col min="12" max="12" width="8.625" style="17" customWidth="1"/>
    <col min="13" max="13" width="10.625" style="17" customWidth="1"/>
    <col min="14" max="14" width="8.625" style="17" customWidth="1"/>
    <col min="15" max="15" width="10.625" style="17" customWidth="1"/>
    <col min="16" max="16" width="8.625" style="17" customWidth="1"/>
    <col min="17" max="17" width="10.625" style="17" customWidth="1"/>
    <col min="18" max="18" width="8.625" style="17" customWidth="1"/>
    <col min="19" max="19" width="5.625" style="18" customWidth="1"/>
    <col min="20" max="20" width="5.625" style="17" hidden="1" customWidth="1"/>
    <col min="21" max="21" width="5.625" style="17" customWidth="1"/>
    <col min="22" max="22" width="11.625" style="17" customWidth="1"/>
    <col min="23" max="23" width="10.625" style="52" customWidth="1"/>
    <col min="24" max="24" width="8.625" style="17" customWidth="1"/>
    <col min="25" max="25" width="10.625" style="17" customWidth="1"/>
    <col min="26" max="26" width="9" style="17" customWidth="1"/>
    <col min="27" max="16384" width="9" style="17"/>
  </cols>
  <sheetData>
    <row r="1" spans="1:27" ht="20.100000000000001" customHeight="1" x14ac:dyDescent="0.15">
      <c r="A1" s="17" t="str">
        <f>目次!A6</f>
        <v>令和３年度　市町村税の課税状況等の調</v>
      </c>
      <c r="W1" s="17"/>
    </row>
    <row r="2" spans="1:27" ht="20.100000000000001" customHeight="1" x14ac:dyDescent="0.15">
      <c r="A2" s="17" t="s">
        <v>5</v>
      </c>
    </row>
    <row r="4" spans="1:27" ht="20.100000000000001" customHeight="1" x14ac:dyDescent="0.15">
      <c r="A4" s="17" t="s">
        <v>216</v>
      </c>
      <c r="U4" s="17" t="s">
        <v>211</v>
      </c>
    </row>
    <row r="5" spans="1:27" ht="20.100000000000001" customHeight="1" x14ac:dyDescent="0.15">
      <c r="T5" s="96"/>
      <c r="U5" s="104" t="s">
        <v>114</v>
      </c>
    </row>
    <row r="6" spans="1:27" ht="20.100000000000001" customHeight="1" x14ac:dyDescent="0.15">
      <c r="A6" s="19"/>
      <c r="B6" s="26" t="s">
        <v>9</v>
      </c>
      <c r="C6" s="69"/>
      <c r="D6" s="78"/>
      <c r="E6" s="69"/>
      <c r="F6" s="78"/>
      <c r="G6" s="69"/>
      <c r="H6" s="78"/>
      <c r="I6" s="69"/>
      <c r="J6" s="78"/>
      <c r="K6" s="69"/>
      <c r="L6" s="78"/>
      <c r="M6" s="69"/>
      <c r="N6" s="78"/>
      <c r="O6" s="69"/>
      <c r="P6" s="78"/>
      <c r="Q6" s="69"/>
      <c r="R6" s="78"/>
      <c r="S6" s="428" t="s">
        <v>347</v>
      </c>
      <c r="T6" s="97"/>
      <c r="U6" s="19"/>
      <c r="V6" s="26" t="s">
        <v>9</v>
      </c>
      <c r="W6" s="69"/>
      <c r="X6" s="78"/>
      <c r="Y6" s="105"/>
    </row>
    <row r="7" spans="1:27" ht="36" x14ac:dyDescent="0.15">
      <c r="A7" s="20"/>
      <c r="B7" s="27"/>
      <c r="C7" s="70" t="s">
        <v>299</v>
      </c>
      <c r="D7" s="70" t="s">
        <v>125</v>
      </c>
      <c r="E7" s="70" t="s">
        <v>252</v>
      </c>
      <c r="F7" s="70" t="s">
        <v>125</v>
      </c>
      <c r="G7" s="70" t="s">
        <v>320</v>
      </c>
      <c r="H7" s="70" t="s">
        <v>125</v>
      </c>
      <c r="I7" s="89" t="s">
        <v>30</v>
      </c>
      <c r="J7" s="90" t="s">
        <v>125</v>
      </c>
      <c r="K7" s="70" t="s">
        <v>14</v>
      </c>
      <c r="L7" s="70" t="s">
        <v>125</v>
      </c>
      <c r="M7" s="70" t="s">
        <v>36</v>
      </c>
      <c r="N7" s="70" t="s">
        <v>125</v>
      </c>
      <c r="O7" s="70" t="s">
        <v>16</v>
      </c>
      <c r="P7" s="70" t="s">
        <v>125</v>
      </c>
      <c r="Q7" s="70" t="s">
        <v>41</v>
      </c>
      <c r="R7" s="70" t="s">
        <v>125</v>
      </c>
      <c r="S7" s="429"/>
      <c r="T7" s="98"/>
      <c r="U7" s="20"/>
      <c r="V7" s="27"/>
      <c r="W7" s="70" t="s">
        <v>160</v>
      </c>
      <c r="X7" s="70" t="s">
        <v>125</v>
      </c>
      <c r="Y7" s="106" t="s">
        <v>15</v>
      </c>
    </row>
    <row r="8" spans="1:27" ht="20.100000000000001" customHeight="1" x14ac:dyDescent="0.15">
      <c r="A8" s="21" t="s">
        <v>26</v>
      </c>
      <c r="B8" s="28"/>
      <c r="C8" s="71" t="s">
        <v>25</v>
      </c>
      <c r="D8" s="79" t="s">
        <v>196</v>
      </c>
      <c r="E8" s="71" t="s">
        <v>25</v>
      </c>
      <c r="F8" s="79" t="s">
        <v>196</v>
      </c>
      <c r="G8" s="71" t="s">
        <v>25</v>
      </c>
      <c r="H8" s="79" t="s">
        <v>196</v>
      </c>
      <c r="I8" s="71" t="s">
        <v>25</v>
      </c>
      <c r="J8" s="79" t="s">
        <v>196</v>
      </c>
      <c r="K8" s="71" t="s">
        <v>25</v>
      </c>
      <c r="L8" s="79" t="s">
        <v>196</v>
      </c>
      <c r="M8" s="71" t="s">
        <v>25</v>
      </c>
      <c r="N8" s="79" t="s">
        <v>196</v>
      </c>
      <c r="O8" s="71" t="s">
        <v>25</v>
      </c>
      <c r="P8" s="79" t="s">
        <v>196</v>
      </c>
      <c r="Q8" s="71" t="s">
        <v>25</v>
      </c>
      <c r="R8" s="79" t="s">
        <v>196</v>
      </c>
      <c r="S8" s="430"/>
      <c r="T8" s="99"/>
      <c r="U8" s="21" t="s">
        <v>26</v>
      </c>
      <c r="V8" s="28"/>
      <c r="W8" s="71" t="s">
        <v>25</v>
      </c>
      <c r="X8" s="79" t="s">
        <v>196</v>
      </c>
      <c r="Y8" s="107"/>
    </row>
    <row r="9" spans="1:27" s="67" customFormat="1" ht="22.5" customHeight="1" x14ac:dyDescent="0.15">
      <c r="A9" s="22">
        <v>1</v>
      </c>
      <c r="B9" s="29" t="s">
        <v>161</v>
      </c>
      <c r="C9" s="72">
        <v>6171</v>
      </c>
      <c r="D9" s="80">
        <f>ROUND(C9/$Y9*100,2)</f>
        <v>4.38</v>
      </c>
      <c r="E9" s="37">
        <v>54470</v>
      </c>
      <c r="F9" s="80">
        <f t="shared" ref="F9:F34" si="0">ROUND(E9/$Y9*100,2)</f>
        <v>38.67</v>
      </c>
      <c r="G9" s="37">
        <v>39442</v>
      </c>
      <c r="H9" s="80">
        <f t="shared" ref="H9:H34" si="1">ROUND(G9/$Y9*100,2)</f>
        <v>28</v>
      </c>
      <c r="I9" s="37">
        <v>18129</v>
      </c>
      <c r="J9" s="80">
        <f t="shared" ref="J9:J34" si="2">ROUND(I9/$Y9*100,2)</f>
        <v>12.87</v>
      </c>
      <c r="K9" s="37">
        <v>11727</v>
      </c>
      <c r="L9" s="80">
        <f t="shared" ref="L9:L34" si="3">ROUND(K9/$Y9*100,2)</f>
        <v>8.33</v>
      </c>
      <c r="M9" s="37">
        <v>5787</v>
      </c>
      <c r="N9" s="80">
        <f t="shared" ref="N9:N34" si="4">ROUND(M9/$Y9*100,2)</f>
        <v>4.1100000000000003</v>
      </c>
      <c r="O9" s="37">
        <v>1816</v>
      </c>
      <c r="P9" s="80">
        <f t="shared" ref="P9:P34" si="5">ROUND(O9/$Y9*100,2)</f>
        <v>1.29</v>
      </c>
      <c r="Q9" s="37">
        <v>1392</v>
      </c>
      <c r="R9" s="91">
        <f t="shared" ref="R9:R34" si="6">ROUND(Q9/$Y9*100,2)</f>
        <v>0.99</v>
      </c>
      <c r="S9" s="55">
        <v>1</v>
      </c>
      <c r="T9" s="100"/>
      <c r="U9" s="22">
        <v>1</v>
      </c>
      <c r="V9" s="29" t="s">
        <v>161</v>
      </c>
      <c r="W9" s="72">
        <v>1918</v>
      </c>
      <c r="X9" s="80">
        <f t="shared" ref="X9:X34" si="7">ROUND(W9/$Y9*100,2)</f>
        <v>1.36</v>
      </c>
      <c r="Y9" s="108">
        <f t="shared" ref="Y9:Y33" si="8">C9+E9+G9+I9+K9+M9+O9+Q9+W9</f>
        <v>140852</v>
      </c>
      <c r="Z9" s="114"/>
      <c r="AA9" s="115"/>
    </row>
    <row r="10" spans="1:27" s="67" customFormat="1" ht="22.5" customHeight="1" x14ac:dyDescent="0.15">
      <c r="A10" s="23">
        <v>2</v>
      </c>
      <c r="B10" s="30" t="s">
        <v>165</v>
      </c>
      <c r="C10" s="73">
        <v>1162</v>
      </c>
      <c r="D10" s="81">
        <f t="shared" ref="D10:D34" si="9">ROUND(C10/$Y10*100,2)</f>
        <v>5.46</v>
      </c>
      <c r="E10" s="38">
        <v>9872</v>
      </c>
      <c r="F10" s="81">
        <f t="shared" si="0"/>
        <v>46.42</v>
      </c>
      <c r="G10" s="38">
        <v>5757</v>
      </c>
      <c r="H10" s="81">
        <f t="shared" si="1"/>
        <v>27.07</v>
      </c>
      <c r="I10" s="38">
        <v>2163</v>
      </c>
      <c r="J10" s="81">
        <f t="shared" si="2"/>
        <v>10.17</v>
      </c>
      <c r="K10" s="38">
        <v>1325</v>
      </c>
      <c r="L10" s="81">
        <f t="shared" si="3"/>
        <v>6.23</v>
      </c>
      <c r="M10" s="38">
        <v>501</v>
      </c>
      <c r="N10" s="81">
        <f t="shared" si="4"/>
        <v>2.36</v>
      </c>
      <c r="O10" s="38">
        <v>140</v>
      </c>
      <c r="P10" s="81">
        <f t="shared" si="5"/>
        <v>0.66</v>
      </c>
      <c r="Q10" s="38">
        <v>136</v>
      </c>
      <c r="R10" s="92">
        <f t="shared" si="6"/>
        <v>0.64</v>
      </c>
      <c r="S10" s="55">
        <v>2</v>
      </c>
      <c r="T10" s="99"/>
      <c r="U10" s="23">
        <v>2</v>
      </c>
      <c r="V10" s="30" t="s">
        <v>165</v>
      </c>
      <c r="W10" s="73">
        <v>210</v>
      </c>
      <c r="X10" s="81">
        <f t="shared" si="7"/>
        <v>0.99</v>
      </c>
      <c r="Y10" s="109">
        <f t="shared" si="8"/>
        <v>21266</v>
      </c>
      <c r="Z10" s="114"/>
      <c r="AA10" s="115"/>
    </row>
    <row r="11" spans="1:27" s="67" customFormat="1" ht="22.5" customHeight="1" x14ac:dyDescent="0.15">
      <c r="A11" s="23">
        <v>3</v>
      </c>
      <c r="B11" s="30" t="s">
        <v>166</v>
      </c>
      <c r="C11" s="73">
        <v>1942</v>
      </c>
      <c r="D11" s="81">
        <f t="shared" si="9"/>
        <v>5.48</v>
      </c>
      <c r="E11" s="38">
        <v>17111</v>
      </c>
      <c r="F11" s="81">
        <f t="shared" si="0"/>
        <v>48.26</v>
      </c>
      <c r="G11" s="38">
        <v>9234</v>
      </c>
      <c r="H11" s="81">
        <f t="shared" si="1"/>
        <v>26.04</v>
      </c>
      <c r="I11" s="38">
        <v>3775</v>
      </c>
      <c r="J11" s="81">
        <f t="shared" si="2"/>
        <v>10.65</v>
      </c>
      <c r="K11" s="38">
        <v>2000</v>
      </c>
      <c r="L11" s="81">
        <f t="shared" si="3"/>
        <v>5.64</v>
      </c>
      <c r="M11" s="38">
        <v>705</v>
      </c>
      <c r="N11" s="81">
        <f t="shared" si="4"/>
        <v>1.99</v>
      </c>
      <c r="O11" s="38">
        <v>211</v>
      </c>
      <c r="P11" s="81">
        <f t="shared" si="5"/>
        <v>0.6</v>
      </c>
      <c r="Q11" s="38">
        <v>195</v>
      </c>
      <c r="R11" s="92">
        <f t="shared" si="6"/>
        <v>0.55000000000000004</v>
      </c>
      <c r="S11" s="55">
        <v>3</v>
      </c>
      <c r="T11" s="99"/>
      <c r="U11" s="23">
        <v>3</v>
      </c>
      <c r="V11" s="30" t="s">
        <v>166</v>
      </c>
      <c r="W11" s="73">
        <v>283</v>
      </c>
      <c r="X11" s="81">
        <f t="shared" si="7"/>
        <v>0.8</v>
      </c>
      <c r="Y11" s="109">
        <f t="shared" si="8"/>
        <v>35456</v>
      </c>
      <c r="Z11" s="114"/>
      <c r="AA11" s="115"/>
    </row>
    <row r="12" spans="1:27" s="67" customFormat="1" ht="22.5" customHeight="1" x14ac:dyDescent="0.15">
      <c r="A12" s="23">
        <v>4</v>
      </c>
      <c r="B12" s="30" t="s">
        <v>167</v>
      </c>
      <c r="C12" s="73">
        <v>1417</v>
      </c>
      <c r="D12" s="81">
        <f t="shared" si="9"/>
        <v>4.63</v>
      </c>
      <c r="E12" s="38">
        <v>13548</v>
      </c>
      <c r="F12" s="81">
        <f t="shared" si="0"/>
        <v>44.3</v>
      </c>
      <c r="G12" s="38">
        <v>9146</v>
      </c>
      <c r="H12" s="81">
        <f t="shared" si="1"/>
        <v>29.91</v>
      </c>
      <c r="I12" s="38">
        <v>3494</v>
      </c>
      <c r="J12" s="81">
        <f t="shared" si="2"/>
        <v>11.43</v>
      </c>
      <c r="K12" s="38">
        <v>1698</v>
      </c>
      <c r="L12" s="81">
        <f t="shared" si="3"/>
        <v>5.55</v>
      </c>
      <c r="M12" s="38">
        <v>721</v>
      </c>
      <c r="N12" s="81">
        <f t="shared" si="4"/>
        <v>2.36</v>
      </c>
      <c r="O12" s="38">
        <v>176</v>
      </c>
      <c r="P12" s="81">
        <f t="shared" si="5"/>
        <v>0.57999999999999996</v>
      </c>
      <c r="Q12" s="38">
        <v>163</v>
      </c>
      <c r="R12" s="92">
        <f t="shared" si="6"/>
        <v>0.53</v>
      </c>
      <c r="S12" s="55">
        <v>4</v>
      </c>
      <c r="T12" s="99"/>
      <c r="U12" s="23">
        <v>4</v>
      </c>
      <c r="V12" s="30" t="s">
        <v>167</v>
      </c>
      <c r="W12" s="73">
        <v>216</v>
      </c>
      <c r="X12" s="81">
        <f t="shared" si="7"/>
        <v>0.71</v>
      </c>
      <c r="Y12" s="109">
        <f t="shared" si="8"/>
        <v>30579</v>
      </c>
      <c r="Z12" s="114"/>
      <c r="AA12" s="115"/>
    </row>
    <row r="13" spans="1:27" s="67" customFormat="1" ht="22.5" customHeight="1" x14ac:dyDescent="0.15">
      <c r="A13" s="23">
        <v>5</v>
      </c>
      <c r="B13" s="30" t="s">
        <v>170</v>
      </c>
      <c r="C13" s="73">
        <v>572</v>
      </c>
      <c r="D13" s="81">
        <f t="shared" si="9"/>
        <v>5.8</v>
      </c>
      <c r="E13" s="38">
        <v>4633</v>
      </c>
      <c r="F13" s="81">
        <f t="shared" si="0"/>
        <v>47</v>
      </c>
      <c r="G13" s="38">
        <v>2810</v>
      </c>
      <c r="H13" s="81">
        <f t="shared" si="1"/>
        <v>28.5</v>
      </c>
      <c r="I13" s="38">
        <v>1039</v>
      </c>
      <c r="J13" s="81">
        <f t="shared" si="2"/>
        <v>10.54</v>
      </c>
      <c r="K13" s="38">
        <v>478</v>
      </c>
      <c r="L13" s="81">
        <f t="shared" si="3"/>
        <v>4.8499999999999996</v>
      </c>
      <c r="M13" s="38">
        <v>175</v>
      </c>
      <c r="N13" s="81">
        <f t="shared" si="4"/>
        <v>1.78</v>
      </c>
      <c r="O13" s="38">
        <v>51</v>
      </c>
      <c r="P13" s="81">
        <f t="shared" si="5"/>
        <v>0.52</v>
      </c>
      <c r="Q13" s="38">
        <v>41</v>
      </c>
      <c r="R13" s="92">
        <f t="shared" si="6"/>
        <v>0.42</v>
      </c>
      <c r="S13" s="56">
        <v>5</v>
      </c>
      <c r="T13" s="99"/>
      <c r="U13" s="23">
        <v>5</v>
      </c>
      <c r="V13" s="30" t="s">
        <v>170</v>
      </c>
      <c r="W13" s="73">
        <v>59</v>
      </c>
      <c r="X13" s="81">
        <f t="shared" si="7"/>
        <v>0.6</v>
      </c>
      <c r="Y13" s="109">
        <f t="shared" si="8"/>
        <v>9858</v>
      </c>
      <c r="Z13" s="114"/>
      <c r="AA13" s="115"/>
    </row>
    <row r="14" spans="1:27" s="67" customFormat="1" ht="22.5" customHeight="1" x14ac:dyDescent="0.15">
      <c r="A14" s="68">
        <v>6</v>
      </c>
      <c r="B14" s="31" t="s">
        <v>172</v>
      </c>
      <c r="C14" s="74">
        <v>1017</v>
      </c>
      <c r="D14" s="82">
        <f t="shared" si="9"/>
        <v>5.97</v>
      </c>
      <c r="E14" s="51">
        <v>8668</v>
      </c>
      <c r="F14" s="82">
        <f t="shared" si="0"/>
        <v>50.84</v>
      </c>
      <c r="G14" s="51">
        <v>4590</v>
      </c>
      <c r="H14" s="82">
        <f t="shared" si="1"/>
        <v>26.92</v>
      </c>
      <c r="I14" s="51">
        <v>1512</v>
      </c>
      <c r="J14" s="82">
        <f t="shared" si="2"/>
        <v>8.8699999999999992</v>
      </c>
      <c r="K14" s="51">
        <v>725</v>
      </c>
      <c r="L14" s="82">
        <f t="shared" si="3"/>
        <v>4.25</v>
      </c>
      <c r="M14" s="51">
        <v>288</v>
      </c>
      <c r="N14" s="82">
        <f t="shared" si="4"/>
        <v>1.69</v>
      </c>
      <c r="O14" s="51">
        <v>71</v>
      </c>
      <c r="P14" s="82">
        <f t="shared" si="5"/>
        <v>0.42</v>
      </c>
      <c r="Q14" s="51">
        <v>76</v>
      </c>
      <c r="R14" s="93">
        <f t="shared" si="6"/>
        <v>0.45</v>
      </c>
      <c r="S14" s="55">
        <v>6</v>
      </c>
      <c r="T14" s="101"/>
      <c r="U14" s="68">
        <v>6</v>
      </c>
      <c r="V14" s="31" t="s">
        <v>172</v>
      </c>
      <c r="W14" s="74">
        <v>102</v>
      </c>
      <c r="X14" s="82">
        <f t="shared" si="7"/>
        <v>0.6</v>
      </c>
      <c r="Y14" s="110">
        <f t="shared" si="8"/>
        <v>17049</v>
      </c>
      <c r="Z14" s="114"/>
      <c r="AA14" s="115"/>
    </row>
    <row r="15" spans="1:27" s="67" customFormat="1" ht="22.5" customHeight="1" x14ac:dyDescent="0.15">
      <c r="A15" s="23">
        <v>7</v>
      </c>
      <c r="B15" s="30" t="s">
        <v>173</v>
      </c>
      <c r="C15" s="73">
        <v>671</v>
      </c>
      <c r="D15" s="81">
        <f t="shared" si="9"/>
        <v>5.48</v>
      </c>
      <c r="E15" s="38">
        <v>5883</v>
      </c>
      <c r="F15" s="81">
        <f t="shared" si="0"/>
        <v>48.04</v>
      </c>
      <c r="G15" s="38">
        <v>3631</v>
      </c>
      <c r="H15" s="81">
        <f t="shared" si="1"/>
        <v>29.65</v>
      </c>
      <c r="I15" s="38">
        <v>1107</v>
      </c>
      <c r="J15" s="81">
        <f t="shared" si="2"/>
        <v>9.0399999999999991</v>
      </c>
      <c r="K15" s="38">
        <v>554</v>
      </c>
      <c r="L15" s="81">
        <f t="shared" si="3"/>
        <v>4.5199999999999996</v>
      </c>
      <c r="M15" s="38">
        <v>206</v>
      </c>
      <c r="N15" s="81">
        <f t="shared" si="4"/>
        <v>1.68</v>
      </c>
      <c r="O15" s="38">
        <v>50</v>
      </c>
      <c r="P15" s="81">
        <f t="shared" si="5"/>
        <v>0.41</v>
      </c>
      <c r="Q15" s="38">
        <v>62</v>
      </c>
      <c r="R15" s="92">
        <f t="shared" si="6"/>
        <v>0.51</v>
      </c>
      <c r="S15" s="55">
        <v>7</v>
      </c>
      <c r="T15" s="99"/>
      <c r="U15" s="23">
        <v>7</v>
      </c>
      <c r="V15" s="30" t="s">
        <v>173</v>
      </c>
      <c r="W15" s="73">
        <v>81</v>
      </c>
      <c r="X15" s="81">
        <f t="shared" si="7"/>
        <v>0.66</v>
      </c>
      <c r="Y15" s="109">
        <f t="shared" si="8"/>
        <v>12245</v>
      </c>
      <c r="Z15" s="114"/>
      <c r="AA15" s="115"/>
    </row>
    <row r="16" spans="1:27" s="67" customFormat="1" ht="22.5" customHeight="1" x14ac:dyDescent="0.15">
      <c r="A16" s="23">
        <v>8</v>
      </c>
      <c r="B16" s="32" t="s">
        <v>177</v>
      </c>
      <c r="C16" s="73">
        <v>1660</v>
      </c>
      <c r="D16" s="81">
        <f t="shared" si="9"/>
        <v>5.22</v>
      </c>
      <c r="E16" s="38">
        <v>13816</v>
      </c>
      <c r="F16" s="81">
        <f t="shared" si="0"/>
        <v>43.47</v>
      </c>
      <c r="G16" s="38">
        <v>9616</v>
      </c>
      <c r="H16" s="81">
        <f t="shared" si="1"/>
        <v>30.25</v>
      </c>
      <c r="I16" s="38">
        <v>3562</v>
      </c>
      <c r="J16" s="81">
        <f t="shared" si="2"/>
        <v>11.21</v>
      </c>
      <c r="K16" s="38">
        <v>1718</v>
      </c>
      <c r="L16" s="81">
        <f t="shared" si="3"/>
        <v>5.41</v>
      </c>
      <c r="M16" s="38">
        <v>787</v>
      </c>
      <c r="N16" s="81">
        <f t="shared" si="4"/>
        <v>2.48</v>
      </c>
      <c r="O16" s="38">
        <v>223</v>
      </c>
      <c r="P16" s="81">
        <f t="shared" si="5"/>
        <v>0.7</v>
      </c>
      <c r="Q16" s="38">
        <v>176</v>
      </c>
      <c r="R16" s="92">
        <f t="shared" si="6"/>
        <v>0.55000000000000004</v>
      </c>
      <c r="S16" s="55">
        <v>8</v>
      </c>
      <c r="T16" s="99"/>
      <c r="U16" s="23">
        <v>8</v>
      </c>
      <c r="V16" s="30" t="s">
        <v>177</v>
      </c>
      <c r="W16" s="73">
        <v>226</v>
      </c>
      <c r="X16" s="81">
        <f t="shared" si="7"/>
        <v>0.71</v>
      </c>
      <c r="Y16" s="109">
        <f t="shared" si="8"/>
        <v>31784</v>
      </c>
      <c r="Z16" s="114"/>
      <c r="AA16" s="115"/>
    </row>
    <row r="17" spans="1:27" s="67" customFormat="1" ht="22.5" customHeight="1" x14ac:dyDescent="0.15">
      <c r="A17" s="23">
        <v>9</v>
      </c>
      <c r="B17" s="30" t="s">
        <v>179</v>
      </c>
      <c r="C17" s="73">
        <v>663</v>
      </c>
      <c r="D17" s="81">
        <f t="shared" si="9"/>
        <v>4.8600000000000003</v>
      </c>
      <c r="E17" s="38">
        <v>6001</v>
      </c>
      <c r="F17" s="81">
        <f t="shared" si="0"/>
        <v>43.95</v>
      </c>
      <c r="G17" s="38">
        <v>4140</v>
      </c>
      <c r="H17" s="81">
        <f t="shared" si="1"/>
        <v>30.32</v>
      </c>
      <c r="I17" s="38">
        <v>1638</v>
      </c>
      <c r="J17" s="81">
        <f t="shared" si="2"/>
        <v>12</v>
      </c>
      <c r="K17" s="38">
        <v>708</v>
      </c>
      <c r="L17" s="81">
        <f t="shared" si="3"/>
        <v>5.18</v>
      </c>
      <c r="M17" s="38">
        <v>287</v>
      </c>
      <c r="N17" s="81">
        <f t="shared" si="4"/>
        <v>2.1</v>
      </c>
      <c r="O17" s="38">
        <v>92</v>
      </c>
      <c r="P17" s="81">
        <f t="shared" si="5"/>
        <v>0.67</v>
      </c>
      <c r="Q17" s="38">
        <v>64</v>
      </c>
      <c r="R17" s="92">
        <f t="shared" si="6"/>
        <v>0.47</v>
      </c>
      <c r="S17" s="55">
        <v>9</v>
      </c>
      <c r="T17" s="99"/>
      <c r="U17" s="23">
        <v>9</v>
      </c>
      <c r="V17" s="30" t="s">
        <v>179</v>
      </c>
      <c r="W17" s="73">
        <v>62</v>
      </c>
      <c r="X17" s="81">
        <f t="shared" si="7"/>
        <v>0.45</v>
      </c>
      <c r="Y17" s="109">
        <f t="shared" si="8"/>
        <v>13655</v>
      </c>
      <c r="Z17" s="114"/>
      <c r="AA17" s="115"/>
    </row>
    <row r="18" spans="1:27" s="67" customFormat="1" ht="22.5" customHeight="1" x14ac:dyDescent="0.15">
      <c r="A18" s="24">
        <v>10</v>
      </c>
      <c r="B18" s="33" t="s">
        <v>180</v>
      </c>
      <c r="C18" s="75">
        <v>1734</v>
      </c>
      <c r="D18" s="83">
        <f t="shared" si="9"/>
        <v>5.36</v>
      </c>
      <c r="E18" s="39">
        <v>15215</v>
      </c>
      <c r="F18" s="83">
        <f t="shared" si="0"/>
        <v>47.04</v>
      </c>
      <c r="G18" s="39">
        <v>8990</v>
      </c>
      <c r="H18" s="83">
        <f t="shared" si="1"/>
        <v>27.8</v>
      </c>
      <c r="I18" s="39">
        <v>3211</v>
      </c>
      <c r="J18" s="83">
        <f t="shared" si="2"/>
        <v>9.93</v>
      </c>
      <c r="K18" s="39">
        <v>1845</v>
      </c>
      <c r="L18" s="83">
        <f t="shared" si="3"/>
        <v>5.7</v>
      </c>
      <c r="M18" s="39">
        <v>759</v>
      </c>
      <c r="N18" s="83">
        <f t="shared" si="4"/>
        <v>2.35</v>
      </c>
      <c r="O18" s="39">
        <v>194</v>
      </c>
      <c r="P18" s="83">
        <f t="shared" si="5"/>
        <v>0.6</v>
      </c>
      <c r="Q18" s="39">
        <v>176</v>
      </c>
      <c r="R18" s="94">
        <f t="shared" si="6"/>
        <v>0.54</v>
      </c>
      <c r="S18" s="56">
        <v>10</v>
      </c>
      <c r="T18" s="102"/>
      <c r="U18" s="24">
        <v>10</v>
      </c>
      <c r="V18" s="33" t="s">
        <v>180</v>
      </c>
      <c r="W18" s="75">
        <v>218</v>
      </c>
      <c r="X18" s="83">
        <f t="shared" si="7"/>
        <v>0.67</v>
      </c>
      <c r="Y18" s="111">
        <f t="shared" si="8"/>
        <v>32342</v>
      </c>
      <c r="Z18" s="114"/>
      <c r="AA18" s="115"/>
    </row>
    <row r="19" spans="1:27" s="67" customFormat="1" ht="22.5" customHeight="1" x14ac:dyDescent="0.15">
      <c r="A19" s="23">
        <v>11</v>
      </c>
      <c r="B19" s="30" t="s">
        <v>181</v>
      </c>
      <c r="C19" s="73">
        <v>611</v>
      </c>
      <c r="D19" s="81">
        <f t="shared" si="9"/>
        <v>5.04</v>
      </c>
      <c r="E19" s="38">
        <v>5824</v>
      </c>
      <c r="F19" s="81">
        <f t="shared" si="0"/>
        <v>48.04</v>
      </c>
      <c r="G19" s="38">
        <v>3418</v>
      </c>
      <c r="H19" s="81">
        <f t="shared" si="1"/>
        <v>28.2</v>
      </c>
      <c r="I19" s="38">
        <v>1217</v>
      </c>
      <c r="J19" s="81">
        <f t="shared" si="2"/>
        <v>10.039999999999999</v>
      </c>
      <c r="K19" s="38">
        <v>641</v>
      </c>
      <c r="L19" s="81">
        <f t="shared" si="3"/>
        <v>5.29</v>
      </c>
      <c r="M19" s="38">
        <v>248</v>
      </c>
      <c r="N19" s="81">
        <f t="shared" si="4"/>
        <v>2.0499999999999998</v>
      </c>
      <c r="O19" s="38">
        <v>48</v>
      </c>
      <c r="P19" s="81">
        <f t="shared" si="5"/>
        <v>0.4</v>
      </c>
      <c r="Q19" s="38">
        <v>48</v>
      </c>
      <c r="R19" s="92">
        <f t="shared" si="6"/>
        <v>0.4</v>
      </c>
      <c r="S19" s="55">
        <v>11</v>
      </c>
      <c r="T19" s="99"/>
      <c r="U19" s="23">
        <v>11</v>
      </c>
      <c r="V19" s="30" t="s">
        <v>181</v>
      </c>
      <c r="W19" s="73">
        <v>67</v>
      </c>
      <c r="X19" s="81">
        <f t="shared" si="7"/>
        <v>0.55000000000000004</v>
      </c>
      <c r="Y19" s="109">
        <f t="shared" si="8"/>
        <v>12122</v>
      </c>
      <c r="Z19" s="114"/>
      <c r="AA19" s="115"/>
    </row>
    <row r="20" spans="1:27" s="67" customFormat="1" ht="22.5" customHeight="1" x14ac:dyDescent="0.15">
      <c r="A20" s="23">
        <v>12</v>
      </c>
      <c r="B20" s="30" t="s">
        <v>315</v>
      </c>
      <c r="C20" s="73">
        <v>516</v>
      </c>
      <c r="D20" s="81">
        <f t="shared" si="9"/>
        <v>5.04</v>
      </c>
      <c r="E20" s="38">
        <v>4132</v>
      </c>
      <c r="F20" s="81">
        <f t="shared" si="0"/>
        <v>40.33</v>
      </c>
      <c r="G20" s="38">
        <v>3237</v>
      </c>
      <c r="H20" s="81">
        <f t="shared" si="1"/>
        <v>31.6</v>
      </c>
      <c r="I20" s="38">
        <v>1276</v>
      </c>
      <c r="J20" s="81">
        <f t="shared" si="2"/>
        <v>12.45</v>
      </c>
      <c r="K20" s="38">
        <v>494</v>
      </c>
      <c r="L20" s="81">
        <f t="shared" si="3"/>
        <v>4.82</v>
      </c>
      <c r="M20" s="38">
        <v>308</v>
      </c>
      <c r="N20" s="81">
        <f t="shared" si="4"/>
        <v>3.01</v>
      </c>
      <c r="O20" s="38">
        <v>134</v>
      </c>
      <c r="P20" s="81">
        <f t="shared" si="5"/>
        <v>1.31</v>
      </c>
      <c r="Q20" s="38">
        <v>81</v>
      </c>
      <c r="R20" s="92">
        <f t="shared" si="6"/>
        <v>0.79</v>
      </c>
      <c r="S20" s="55">
        <v>12</v>
      </c>
      <c r="T20" s="99"/>
      <c r="U20" s="23">
        <v>12</v>
      </c>
      <c r="V20" s="30" t="s">
        <v>315</v>
      </c>
      <c r="W20" s="73">
        <v>67</v>
      </c>
      <c r="X20" s="81">
        <f t="shared" si="7"/>
        <v>0.65</v>
      </c>
      <c r="Y20" s="109">
        <f t="shared" si="8"/>
        <v>10245</v>
      </c>
      <c r="Z20" s="114"/>
      <c r="AA20" s="115"/>
    </row>
    <row r="21" spans="1:27" s="67" customFormat="1" ht="22.5" customHeight="1" x14ac:dyDescent="0.15">
      <c r="A21" s="23">
        <v>13</v>
      </c>
      <c r="B21" s="30" t="s">
        <v>317</v>
      </c>
      <c r="C21" s="73">
        <v>546</v>
      </c>
      <c r="D21" s="81">
        <f t="shared" si="9"/>
        <v>5.75</v>
      </c>
      <c r="E21" s="38">
        <v>4877</v>
      </c>
      <c r="F21" s="81">
        <f t="shared" si="0"/>
        <v>51.36</v>
      </c>
      <c r="G21" s="38">
        <v>2392</v>
      </c>
      <c r="H21" s="81">
        <f t="shared" si="1"/>
        <v>25.19</v>
      </c>
      <c r="I21" s="38">
        <v>946</v>
      </c>
      <c r="J21" s="81">
        <f t="shared" si="2"/>
        <v>9.9600000000000009</v>
      </c>
      <c r="K21" s="38">
        <v>430</v>
      </c>
      <c r="L21" s="81">
        <f t="shared" si="3"/>
        <v>4.53</v>
      </c>
      <c r="M21" s="38">
        <v>151</v>
      </c>
      <c r="N21" s="81">
        <f t="shared" si="4"/>
        <v>1.59</v>
      </c>
      <c r="O21" s="38">
        <v>48</v>
      </c>
      <c r="P21" s="81">
        <f t="shared" si="5"/>
        <v>0.51</v>
      </c>
      <c r="Q21" s="38">
        <v>40</v>
      </c>
      <c r="R21" s="92">
        <f t="shared" si="6"/>
        <v>0.42</v>
      </c>
      <c r="S21" s="55">
        <v>13</v>
      </c>
      <c r="T21" s="99"/>
      <c r="U21" s="23">
        <v>13</v>
      </c>
      <c r="V21" s="30" t="s">
        <v>317</v>
      </c>
      <c r="W21" s="73">
        <v>66</v>
      </c>
      <c r="X21" s="81">
        <f t="shared" si="7"/>
        <v>0.7</v>
      </c>
      <c r="Y21" s="109">
        <f t="shared" si="8"/>
        <v>9496</v>
      </c>
      <c r="Z21" s="114"/>
      <c r="AA21" s="115"/>
    </row>
    <row r="22" spans="1:27" s="67" customFormat="1" ht="22.5" customHeight="1" x14ac:dyDescent="0.15">
      <c r="A22" s="23">
        <v>14</v>
      </c>
      <c r="B22" s="30" t="s">
        <v>182</v>
      </c>
      <c r="C22" s="73">
        <v>120</v>
      </c>
      <c r="D22" s="81">
        <f t="shared" si="9"/>
        <v>6.18</v>
      </c>
      <c r="E22" s="38">
        <v>881</v>
      </c>
      <c r="F22" s="81">
        <f t="shared" si="0"/>
        <v>45.37</v>
      </c>
      <c r="G22" s="38">
        <v>531</v>
      </c>
      <c r="H22" s="81">
        <f t="shared" si="1"/>
        <v>27.34</v>
      </c>
      <c r="I22" s="38">
        <v>233</v>
      </c>
      <c r="J22" s="81">
        <f t="shared" si="2"/>
        <v>12</v>
      </c>
      <c r="K22" s="38">
        <v>103</v>
      </c>
      <c r="L22" s="81">
        <f t="shared" si="3"/>
        <v>5.3</v>
      </c>
      <c r="M22" s="38">
        <v>39</v>
      </c>
      <c r="N22" s="81">
        <f t="shared" si="4"/>
        <v>2.0099999999999998</v>
      </c>
      <c r="O22" s="38">
        <v>12</v>
      </c>
      <c r="P22" s="81">
        <f t="shared" si="5"/>
        <v>0.62</v>
      </c>
      <c r="Q22" s="38">
        <v>13</v>
      </c>
      <c r="R22" s="92">
        <f t="shared" si="6"/>
        <v>0.67</v>
      </c>
      <c r="S22" s="55">
        <v>14</v>
      </c>
      <c r="T22" s="99"/>
      <c r="U22" s="23">
        <v>14</v>
      </c>
      <c r="V22" s="30" t="s">
        <v>182</v>
      </c>
      <c r="W22" s="73">
        <v>10</v>
      </c>
      <c r="X22" s="81">
        <f t="shared" si="7"/>
        <v>0.51</v>
      </c>
      <c r="Y22" s="109">
        <f t="shared" si="8"/>
        <v>1942</v>
      </c>
      <c r="Z22" s="114"/>
      <c r="AA22" s="115"/>
    </row>
    <row r="23" spans="1:27" s="67" customFormat="1" ht="22.5" customHeight="1" x14ac:dyDescent="0.15">
      <c r="A23" s="23">
        <v>15</v>
      </c>
      <c r="B23" s="30" t="s">
        <v>184</v>
      </c>
      <c r="C23" s="73">
        <v>47</v>
      </c>
      <c r="D23" s="81">
        <f t="shared" si="9"/>
        <v>5.99</v>
      </c>
      <c r="E23" s="38">
        <v>430</v>
      </c>
      <c r="F23" s="81">
        <f t="shared" si="0"/>
        <v>54.85</v>
      </c>
      <c r="G23" s="38">
        <v>206</v>
      </c>
      <c r="H23" s="81">
        <f t="shared" si="1"/>
        <v>26.28</v>
      </c>
      <c r="I23" s="38">
        <v>75</v>
      </c>
      <c r="J23" s="81">
        <f t="shared" si="2"/>
        <v>9.57</v>
      </c>
      <c r="K23" s="38">
        <v>15</v>
      </c>
      <c r="L23" s="81">
        <f t="shared" si="3"/>
        <v>1.91</v>
      </c>
      <c r="M23" s="38">
        <v>5</v>
      </c>
      <c r="N23" s="81">
        <f t="shared" si="4"/>
        <v>0.64</v>
      </c>
      <c r="O23" s="38">
        <v>2</v>
      </c>
      <c r="P23" s="81">
        <f t="shared" si="5"/>
        <v>0.26</v>
      </c>
      <c r="Q23" s="38">
        <v>2</v>
      </c>
      <c r="R23" s="92">
        <f t="shared" si="6"/>
        <v>0.26</v>
      </c>
      <c r="S23" s="56">
        <v>15</v>
      </c>
      <c r="T23" s="99"/>
      <c r="U23" s="23">
        <v>15</v>
      </c>
      <c r="V23" s="30" t="s">
        <v>184</v>
      </c>
      <c r="W23" s="73">
        <v>2</v>
      </c>
      <c r="X23" s="81">
        <f t="shared" si="7"/>
        <v>0.26</v>
      </c>
      <c r="Y23" s="109">
        <f t="shared" si="8"/>
        <v>784</v>
      </c>
      <c r="Z23" s="114"/>
      <c r="AA23" s="115"/>
    </row>
    <row r="24" spans="1:27" s="67" customFormat="1" ht="22.5" customHeight="1" x14ac:dyDescent="0.15">
      <c r="A24" s="68">
        <v>16</v>
      </c>
      <c r="B24" s="31" t="s">
        <v>185</v>
      </c>
      <c r="C24" s="74">
        <v>79</v>
      </c>
      <c r="D24" s="82">
        <f t="shared" si="9"/>
        <v>7.25</v>
      </c>
      <c r="E24" s="51">
        <v>606</v>
      </c>
      <c r="F24" s="82">
        <f t="shared" si="0"/>
        <v>55.65</v>
      </c>
      <c r="G24" s="51">
        <v>260</v>
      </c>
      <c r="H24" s="82">
        <f t="shared" si="1"/>
        <v>23.88</v>
      </c>
      <c r="I24" s="51">
        <v>89</v>
      </c>
      <c r="J24" s="82">
        <f t="shared" si="2"/>
        <v>8.17</v>
      </c>
      <c r="K24" s="51">
        <v>32</v>
      </c>
      <c r="L24" s="82">
        <f t="shared" si="3"/>
        <v>2.94</v>
      </c>
      <c r="M24" s="51">
        <v>16</v>
      </c>
      <c r="N24" s="82">
        <f t="shared" si="4"/>
        <v>1.47</v>
      </c>
      <c r="O24" s="51">
        <v>3</v>
      </c>
      <c r="P24" s="82">
        <f t="shared" si="5"/>
        <v>0.28000000000000003</v>
      </c>
      <c r="Q24" s="51">
        <v>2</v>
      </c>
      <c r="R24" s="93">
        <f t="shared" si="6"/>
        <v>0.18</v>
      </c>
      <c r="S24" s="55">
        <v>16</v>
      </c>
      <c r="T24" s="101"/>
      <c r="U24" s="68">
        <v>16</v>
      </c>
      <c r="V24" s="31" t="s">
        <v>185</v>
      </c>
      <c r="W24" s="74">
        <v>2</v>
      </c>
      <c r="X24" s="82">
        <f t="shared" si="7"/>
        <v>0.18</v>
      </c>
      <c r="Y24" s="110">
        <f t="shared" si="8"/>
        <v>1089</v>
      </c>
      <c r="Z24" s="114"/>
      <c r="AA24" s="115"/>
    </row>
    <row r="25" spans="1:27" s="67" customFormat="1" ht="22.5" customHeight="1" x14ac:dyDescent="0.15">
      <c r="A25" s="23">
        <v>17</v>
      </c>
      <c r="B25" s="30" t="s">
        <v>318</v>
      </c>
      <c r="C25" s="73">
        <v>350</v>
      </c>
      <c r="D25" s="81">
        <f t="shared" si="9"/>
        <v>5.7</v>
      </c>
      <c r="E25" s="38">
        <v>2951</v>
      </c>
      <c r="F25" s="81">
        <f t="shared" si="0"/>
        <v>48.03</v>
      </c>
      <c r="G25" s="38">
        <v>1701</v>
      </c>
      <c r="H25" s="81">
        <f t="shared" si="1"/>
        <v>27.69</v>
      </c>
      <c r="I25" s="38">
        <v>624</v>
      </c>
      <c r="J25" s="81">
        <f t="shared" si="2"/>
        <v>10.16</v>
      </c>
      <c r="K25" s="38">
        <v>327</v>
      </c>
      <c r="L25" s="81">
        <f t="shared" si="3"/>
        <v>5.32</v>
      </c>
      <c r="M25" s="38">
        <v>111</v>
      </c>
      <c r="N25" s="81">
        <f t="shared" si="4"/>
        <v>1.81</v>
      </c>
      <c r="O25" s="38">
        <v>33</v>
      </c>
      <c r="P25" s="81">
        <f t="shared" si="5"/>
        <v>0.54</v>
      </c>
      <c r="Q25" s="38">
        <v>23</v>
      </c>
      <c r="R25" s="92">
        <f t="shared" si="6"/>
        <v>0.37</v>
      </c>
      <c r="S25" s="55">
        <v>17</v>
      </c>
      <c r="T25" s="99"/>
      <c r="U25" s="23">
        <v>17</v>
      </c>
      <c r="V25" s="30" t="s">
        <v>318</v>
      </c>
      <c r="W25" s="73">
        <v>24</v>
      </c>
      <c r="X25" s="81">
        <f t="shared" si="7"/>
        <v>0.39</v>
      </c>
      <c r="Y25" s="109">
        <f t="shared" si="8"/>
        <v>6144</v>
      </c>
      <c r="Z25" s="114"/>
      <c r="AA25" s="115"/>
    </row>
    <row r="26" spans="1:27" s="67" customFormat="1" ht="22.5" customHeight="1" x14ac:dyDescent="0.15">
      <c r="A26" s="23">
        <v>18</v>
      </c>
      <c r="B26" s="30" t="s">
        <v>319</v>
      </c>
      <c r="C26" s="73">
        <v>160</v>
      </c>
      <c r="D26" s="81">
        <f t="shared" si="9"/>
        <v>6.34</v>
      </c>
      <c r="E26" s="38">
        <v>1297</v>
      </c>
      <c r="F26" s="81">
        <f t="shared" si="0"/>
        <v>51.43</v>
      </c>
      <c r="G26" s="38">
        <v>657</v>
      </c>
      <c r="H26" s="81">
        <f t="shared" si="1"/>
        <v>26.05</v>
      </c>
      <c r="I26" s="38">
        <v>218</v>
      </c>
      <c r="J26" s="81">
        <f t="shared" si="2"/>
        <v>8.64</v>
      </c>
      <c r="K26" s="38">
        <v>106</v>
      </c>
      <c r="L26" s="81">
        <f t="shared" si="3"/>
        <v>4.2</v>
      </c>
      <c r="M26" s="38">
        <v>40</v>
      </c>
      <c r="N26" s="81">
        <f t="shared" si="4"/>
        <v>1.59</v>
      </c>
      <c r="O26" s="38">
        <v>22</v>
      </c>
      <c r="P26" s="81">
        <f t="shared" si="5"/>
        <v>0.87</v>
      </c>
      <c r="Q26" s="38">
        <v>10</v>
      </c>
      <c r="R26" s="92">
        <f t="shared" si="6"/>
        <v>0.4</v>
      </c>
      <c r="S26" s="55">
        <v>18</v>
      </c>
      <c r="T26" s="99"/>
      <c r="U26" s="23">
        <v>18</v>
      </c>
      <c r="V26" s="30" t="s">
        <v>319</v>
      </c>
      <c r="W26" s="73">
        <v>12</v>
      </c>
      <c r="X26" s="81">
        <f t="shared" si="7"/>
        <v>0.48</v>
      </c>
      <c r="Y26" s="109">
        <f t="shared" si="8"/>
        <v>2522</v>
      </c>
      <c r="Z26" s="114"/>
      <c r="AA26" s="115"/>
    </row>
    <row r="27" spans="1:27" s="67" customFormat="1" ht="22.5" customHeight="1" x14ac:dyDescent="0.15">
      <c r="A27" s="23">
        <v>19</v>
      </c>
      <c r="B27" s="30" t="s">
        <v>139</v>
      </c>
      <c r="C27" s="73">
        <v>227</v>
      </c>
      <c r="D27" s="81">
        <f t="shared" si="9"/>
        <v>6.85</v>
      </c>
      <c r="E27" s="38">
        <v>1582</v>
      </c>
      <c r="F27" s="81">
        <f t="shared" si="0"/>
        <v>47.75</v>
      </c>
      <c r="G27" s="38">
        <v>905</v>
      </c>
      <c r="H27" s="81">
        <f t="shared" si="1"/>
        <v>27.32</v>
      </c>
      <c r="I27" s="38">
        <v>348</v>
      </c>
      <c r="J27" s="81">
        <f t="shared" si="2"/>
        <v>10.5</v>
      </c>
      <c r="K27" s="38">
        <v>160</v>
      </c>
      <c r="L27" s="81">
        <f t="shared" si="3"/>
        <v>4.83</v>
      </c>
      <c r="M27" s="38">
        <v>55</v>
      </c>
      <c r="N27" s="81">
        <f t="shared" si="4"/>
        <v>1.66</v>
      </c>
      <c r="O27" s="38">
        <v>12</v>
      </c>
      <c r="P27" s="81">
        <f t="shared" si="5"/>
        <v>0.36</v>
      </c>
      <c r="Q27" s="38">
        <v>10</v>
      </c>
      <c r="R27" s="92">
        <f t="shared" si="6"/>
        <v>0.3</v>
      </c>
      <c r="S27" s="55">
        <v>19</v>
      </c>
      <c r="T27" s="99"/>
      <c r="U27" s="23">
        <v>19</v>
      </c>
      <c r="V27" s="30" t="s">
        <v>139</v>
      </c>
      <c r="W27" s="73">
        <v>14</v>
      </c>
      <c r="X27" s="81">
        <f t="shared" si="7"/>
        <v>0.42</v>
      </c>
      <c r="Y27" s="109">
        <f t="shared" si="8"/>
        <v>3313</v>
      </c>
      <c r="Z27" s="114"/>
      <c r="AA27" s="115"/>
    </row>
    <row r="28" spans="1:27" s="67" customFormat="1" ht="22.5" customHeight="1" x14ac:dyDescent="0.15">
      <c r="A28" s="24">
        <v>20</v>
      </c>
      <c r="B28" s="33" t="s">
        <v>187</v>
      </c>
      <c r="C28" s="75">
        <v>135</v>
      </c>
      <c r="D28" s="83">
        <f t="shared" si="9"/>
        <v>6.05</v>
      </c>
      <c r="E28" s="39">
        <v>1038</v>
      </c>
      <c r="F28" s="83">
        <f t="shared" si="0"/>
        <v>46.53</v>
      </c>
      <c r="G28" s="39">
        <v>631</v>
      </c>
      <c r="H28" s="83">
        <f t="shared" si="1"/>
        <v>28.28</v>
      </c>
      <c r="I28" s="39">
        <v>222</v>
      </c>
      <c r="J28" s="83">
        <f t="shared" si="2"/>
        <v>9.9499999999999993</v>
      </c>
      <c r="K28" s="39">
        <v>142</v>
      </c>
      <c r="L28" s="83">
        <f t="shared" si="3"/>
        <v>6.36</v>
      </c>
      <c r="M28" s="39">
        <v>39</v>
      </c>
      <c r="N28" s="83">
        <f t="shared" si="4"/>
        <v>1.75</v>
      </c>
      <c r="O28" s="39">
        <v>8</v>
      </c>
      <c r="P28" s="83">
        <f t="shared" si="5"/>
        <v>0.36</v>
      </c>
      <c r="Q28" s="39">
        <v>10</v>
      </c>
      <c r="R28" s="94">
        <f t="shared" si="6"/>
        <v>0.45</v>
      </c>
      <c r="S28" s="56">
        <v>20</v>
      </c>
      <c r="T28" s="102"/>
      <c r="U28" s="24">
        <v>20</v>
      </c>
      <c r="V28" s="33" t="s">
        <v>187</v>
      </c>
      <c r="W28" s="75">
        <v>6</v>
      </c>
      <c r="X28" s="83">
        <f t="shared" si="7"/>
        <v>0.27</v>
      </c>
      <c r="Y28" s="111">
        <f t="shared" si="8"/>
        <v>2231</v>
      </c>
      <c r="Z28" s="114"/>
      <c r="AA28" s="115"/>
    </row>
    <row r="29" spans="1:27" s="67" customFormat="1" ht="22.5" customHeight="1" x14ac:dyDescent="0.15">
      <c r="A29" s="23">
        <v>21</v>
      </c>
      <c r="B29" s="30" t="s">
        <v>188</v>
      </c>
      <c r="C29" s="73">
        <v>111</v>
      </c>
      <c r="D29" s="81">
        <f t="shared" si="9"/>
        <v>6.39</v>
      </c>
      <c r="E29" s="38">
        <v>810</v>
      </c>
      <c r="F29" s="81">
        <f t="shared" si="0"/>
        <v>46.61</v>
      </c>
      <c r="G29" s="38">
        <v>483</v>
      </c>
      <c r="H29" s="81">
        <f t="shared" si="1"/>
        <v>27.79</v>
      </c>
      <c r="I29" s="38">
        <v>203</v>
      </c>
      <c r="J29" s="81">
        <f t="shared" si="2"/>
        <v>11.68</v>
      </c>
      <c r="K29" s="38">
        <v>74</v>
      </c>
      <c r="L29" s="81">
        <f t="shared" si="3"/>
        <v>4.26</v>
      </c>
      <c r="M29" s="38">
        <v>37</v>
      </c>
      <c r="N29" s="81">
        <f t="shared" si="4"/>
        <v>2.13</v>
      </c>
      <c r="O29" s="38">
        <v>8</v>
      </c>
      <c r="P29" s="81">
        <f t="shared" si="5"/>
        <v>0.46</v>
      </c>
      <c r="Q29" s="38">
        <v>8</v>
      </c>
      <c r="R29" s="92">
        <f t="shared" si="6"/>
        <v>0.46</v>
      </c>
      <c r="S29" s="55">
        <v>21</v>
      </c>
      <c r="T29" s="99"/>
      <c r="U29" s="23">
        <v>21</v>
      </c>
      <c r="V29" s="30" t="s">
        <v>188</v>
      </c>
      <c r="W29" s="73">
        <v>4</v>
      </c>
      <c r="X29" s="81">
        <f t="shared" si="7"/>
        <v>0.23</v>
      </c>
      <c r="Y29" s="109">
        <f t="shared" si="8"/>
        <v>1738</v>
      </c>
      <c r="Z29" s="114"/>
      <c r="AA29" s="115"/>
    </row>
    <row r="30" spans="1:27" s="67" customFormat="1" ht="22.5" customHeight="1" x14ac:dyDescent="0.15">
      <c r="A30" s="23">
        <v>22</v>
      </c>
      <c r="B30" s="30" t="s">
        <v>189</v>
      </c>
      <c r="C30" s="73">
        <v>33</v>
      </c>
      <c r="D30" s="81">
        <f t="shared" si="9"/>
        <v>1.86</v>
      </c>
      <c r="E30" s="38">
        <v>453</v>
      </c>
      <c r="F30" s="81">
        <f t="shared" si="0"/>
        <v>25.55</v>
      </c>
      <c r="G30" s="38">
        <v>516</v>
      </c>
      <c r="H30" s="81">
        <f t="shared" si="1"/>
        <v>29.1</v>
      </c>
      <c r="I30" s="38">
        <v>296</v>
      </c>
      <c r="J30" s="81">
        <f t="shared" si="2"/>
        <v>16.690000000000001</v>
      </c>
      <c r="K30" s="38">
        <v>171</v>
      </c>
      <c r="L30" s="81">
        <f t="shared" si="3"/>
        <v>9.64</v>
      </c>
      <c r="M30" s="38">
        <v>129</v>
      </c>
      <c r="N30" s="81">
        <f t="shared" si="4"/>
        <v>7.28</v>
      </c>
      <c r="O30" s="38">
        <v>73</v>
      </c>
      <c r="P30" s="81">
        <f t="shared" si="5"/>
        <v>4.12</v>
      </c>
      <c r="Q30" s="38">
        <v>66</v>
      </c>
      <c r="R30" s="92">
        <f t="shared" si="6"/>
        <v>3.72</v>
      </c>
      <c r="S30" s="55">
        <v>22</v>
      </c>
      <c r="T30" s="99"/>
      <c r="U30" s="23">
        <v>22</v>
      </c>
      <c r="V30" s="30" t="s">
        <v>189</v>
      </c>
      <c r="W30" s="73">
        <v>36</v>
      </c>
      <c r="X30" s="81">
        <f t="shared" si="7"/>
        <v>2.0299999999999998</v>
      </c>
      <c r="Y30" s="109">
        <f t="shared" si="8"/>
        <v>1773</v>
      </c>
      <c r="Z30" s="114"/>
      <c r="AA30" s="115"/>
    </row>
    <row r="31" spans="1:27" s="67" customFormat="1" ht="22.5" customHeight="1" x14ac:dyDescent="0.15">
      <c r="A31" s="23">
        <v>23</v>
      </c>
      <c r="B31" s="30" t="s">
        <v>191</v>
      </c>
      <c r="C31" s="73">
        <v>482</v>
      </c>
      <c r="D31" s="81">
        <f t="shared" si="9"/>
        <v>6.44</v>
      </c>
      <c r="E31" s="38">
        <v>3787</v>
      </c>
      <c r="F31" s="81">
        <f t="shared" si="0"/>
        <v>50.56</v>
      </c>
      <c r="G31" s="38">
        <v>1966</v>
      </c>
      <c r="H31" s="81">
        <f t="shared" si="1"/>
        <v>26.25</v>
      </c>
      <c r="I31" s="38">
        <v>723</v>
      </c>
      <c r="J31" s="81">
        <f t="shared" si="2"/>
        <v>9.65</v>
      </c>
      <c r="K31" s="38">
        <v>328</v>
      </c>
      <c r="L31" s="81">
        <f t="shared" si="3"/>
        <v>4.38</v>
      </c>
      <c r="M31" s="38">
        <v>117</v>
      </c>
      <c r="N31" s="81">
        <f t="shared" si="4"/>
        <v>1.56</v>
      </c>
      <c r="O31" s="38">
        <v>27</v>
      </c>
      <c r="P31" s="81">
        <f t="shared" si="5"/>
        <v>0.36</v>
      </c>
      <c r="Q31" s="38">
        <v>27</v>
      </c>
      <c r="R31" s="92">
        <f t="shared" si="6"/>
        <v>0.36</v>
      </c>
      <c r="S31" s="55">
        <v>23</v>
      </c>
      <c r="T31" s="99"/>
      <c r="U31" s="23">
        <v>23</v>
      </c>
      <c r="V31" s="30" t="s">
        <v>191</v>
      </c>
      <c r="W31" s="73">
        <v>33</v>
      </c>
      <c r="X31" s="81">
        <f t="shared" si="7"/>
        <v>0.44</v>
      </c>
      <c r="Y31" s="109">
        <f t="shared" si="8"/>
        <v>7490</v>
      </c>
      <c r="Z31" s="114"/>
      <c r="AA31" s="115"/>
    </row>
    <row r="32" spans="1:27" s="67" customFormat="1" ht="22.5" customHeight="1" x14ac:dyDescent="0.15">
      <c r="A32" s="23">
        <v>24</v>
      </c>
      <c r="B32" s="30" t="s">
        <v>192</v>
      </c>
      <c r="C32" s="73">
        <v>362</v>
      </c>
      <c r="D32" s="81">
        <f t="shared" si="9"/>
        <v>6.73</v>
      </c>
      <c r="E32" s="38">
        <v>2795</v>
      </c>
      <c r="F32" s="81">
        <f t="shared" si="0"/>
        <v>51.96</v>
      </c>
      <c r="G32" s="38">
        <v>1428</v>
      </c>
      <c r="H32" s="81">
        <f t="shared" si="1"/>
        <v>26.55</v>
      </c>
      <c r="I32" s="38">
        <v>435</v>
      </c>
      <c r="J32" s="81">
        <f t="shared" si="2"/>
        <v>8.09</v>
      </c>
      <c r="K32" s="38">
        <v>218</v>
      </c>
      <c r="L32" s="81">
        <f t="shared" si="3"/>
        <v>4.05</v>
      </c>
      <c r="M32" s="38">
        <v>72</v>
      </c>
      <c r="N32" s="81">
        <f t="shared" si="4"/>
        <v>1.34</v>
      </c>
      <c r="O32" s="38">
        <v>17</v>
      </c>
      <c r="P32" s="81">
        <f t="shared" si="5"/>
        <v>0.32</v>
      </c>
      <c r="Q32" s="38">
        <v>26</v>
      </c>
      <c r="R32" s="92">
        <f t="shared" si="6"/>
        <v>0.48</v>
      </c>
      <c r="S32" s="55">
        <v>24</v>
      </c>
      <c r="T32" s="99"/>
      <c r="U32" s="23">
        <v>24</v>
      </c>
      <c r="V32" s="30" t="s">
        <v>192</v>
      </c>
      <c r="W32" s="73">
        <v>26</v>
      </c>
      <c r="X32" s="81">
        <f t="shared" si="7"/>
        <v>0.48</v>
      </c>
      <c r="Y32" s="109">
        <f t="shared" si="8"/>
        <v>5379</v>
      </c>
      <c r="Z32" s="114"/>
      <c r="AA32" s="115"/>
    </row>
    <row r="33" spans="1:27" s="67" customFormat="1" ht="22.5" customHeight="1" x14ac:dyDescent="0.15">
      <c r="A33" s="23">
        <v>25</v>
      </c>
      <c r="B33" s="30" t="s">
        <v>12</v>
      </c>
      <c r="C33" s="76">
        <v>55</v>
      </c>
      <c r="D33" s="84">
        <f t="shared" si="9"/>
        <v>5.64</v>
      </c>
      <c r="E33" s="86">
        <v>544</v>
      </c>
      <c r="F33" s="81">
        <f t="shared" si="0"/>
        <v>55.79</v>
      </c>
      <c r="G33" s="86">
        <v>250</v>
      </c>
      <c r="H33" s="81">
        <f t="shared" si="1"/>
        <v>25.64</v>
      </c>
      <c r="I33" s="86">
        <v>74</v>
      </c>
      <c r="J33" s="81">
        <f t="shared" si="2"/>
        <v>7.59</v>
      </c>
      <c r="K33" s="86">
        <v>32</v>
      </c>
      <c r="L33" s="81">
        <f t="shared" si="3"/>
        <v>3.28</v>
      </c>
      <c r="M33" s="86">
        <v>11</v>
      </c>
      <c r="N33" s="81">
        <f t="shared" si="4"/>
        <v>1.1299999999999999</v>
      </c>
      <c r="O33" s="86">
        <v>5</v>
      </c>
      <c r="P33" s="81">
        <f t="shared" si="5"/>
        <v>0.51</v>
      </c>
      <c r="Q33" s="86">
        <v>2</v>
      </c>
      <c r="R33" s="92">
        <f t="shared" si="6"/>
        <v>0.21</v>
      </c>
      <c r="S33" s="55">
        <v>25</v>
      </c>
      <c r="T33" s="99"/>
      <c r="U33" s="23">
        <v>25</v>
      </c>
      <c r="V33" s="30" t="s">
        <v>12</v>
      </c>
      <c r="W33" s="76">
        <v>2</v>
      </c>
      <c r="X33" s="81">
        <f t="shared" si="7"/>
        <v>0.21</v>
      </c>
      <c r="Y33" s="112">
        <f t="shared" si="8"/>
        <v>975</v>
      </c>
      <c r="Z33" s="114"/>
      <c r="AA33" s="115"/>
    </row>
    <row r="34" spans="1:27" ht="22.5" customHeight="1" x14ac:dyDescent="0.15">
      <c r="A34" s="25" t="s">
        <v>217</v>
      </c>
      <c r="B34" s="34"/>
      <c r="C34" s="77">
        <f>SUM(C9:C33)</f>
        <v>20843</v>
      </c>
      <c r="D34" s="85">
        <f t="shared" si="9"/>
        <v>5.05</v>
      </c>
      <c r="E34" s="40">
        <f>SUM(E9:E33)</f>
        <v>181224</v>
      </c>
      <c r="F34" s="88">
        <f t="shared" si="0"/>
        <v>43.95</v>
      </c>
      <c r="G34" s="40">
        <f>SUM(G9:G33)</f>
        <v>115937</v>
      </c>
      <c r="H34" s="88">
        <f t="shared" si="1"/>
        <v>28.12</v>
      </c>
      <c r="I34" s="40">
        <f>SUM(I9:I33)</f>
        <v>46609</v>
      </c>
      <c r="J34" s="88">
        <f t="shared" si="2"/>
        <v>11.3</v>
      </c>
      <c r="K34" s="40">
        <f>SUM(K9:K33)</f>
        <v>26051</v>
      </c>
      <c r="L34" s="88">
        <f t="shared" si="3"/>
        <v>6.32</v>
      </c>
      <c r="M34" s="40">
        <f>SUM(M9:M33)</f>
        <v>11594</v>
      </c>
      <c r="N34" s="88">
        <f t="shared" si="4"/>
        <v>2.81</v>
      </c>
      <c r="O34" s="40">
        <f>SUM(O9:O33)</f>
        <v>3476</v>
      </c>
      <c r="P34" s="88">
        <f t="shared" si="5"/>
        <v>0.84</v>
      </c>
      <c r="Q34" s="40">
        <f>SUM(Q9:Q33)</f>
        <v>2849</v>
      </c>
      <c r="R34" s="95">
        <f t="shared" si="6"/>
        <v>0.69</v>
      </c>
      <c r="S34" s="57"/>
      <c r="T34" s="103"/>
      <c r="U34" s="431" t="s">
        <v>217</v>
      </c>
      <c r="V34" s="432"/>
      <c r="W34" s="77">
        <f>SUM(W9:W33)</f>
        <v>3746</v>
      </c>
      <c r="X34" s="88">
        <f t="shared" si="7"/>
        <v>0.91</v>
      </c>
      <c r="Y34" s="113">
        <f>SUM(Y9:Y33)</f>
        <v>412329</v>
      </c>
      <c r="Z34" s="44"/>
      <c r="AA34" s="52"/>
    </row>
    <row r="38" spans="1:27" ht="20.100000000000001" customHeight="1" x14ac:dyDescent="0.15">
      <c r="E38" s="87"/>
    </row>
  </sheetData>
  <mergeCells count="2">
    <mergeCell ref="U34:V34"/>
    <mergeCell ref="S6:S8"/>
  </mergeCells>
  <phoneticPr fontId="2"/>
  <pageMargins left="0.59055118110236227" right="0.59055118110236227" top="0.78740157480314965" bottom="0.78740157480314965" header="0.51181102362204722" footer="0.51181102362204722"/>
  <pageSetup paperSize="9" firstPageNumber="4" fitToWidth="2" orientation="portrait" useFirstPageNumber="1" r:id="rId1"/>
  <headerFooter scaleWithDoc="0" alignWithMargins="0">
    <oddFooter>&amp;C- &amp;P -</oddFooter>
  </headerFooter>
  <colBreaks count="2" manualBreakCount="2">
    <brk id="9" max="1048575" man="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E35"/>
  <sheetViews>
    <sheetView view="pageBreakPreview" zoomScaleSheetLayoutView="100" workbookViewId="0">
      <selection sqref="A1:XFD1048576"/>
    </sheetView>
  </sheetViews>
  <sheetFormatPr defaultColWidth="10.625" defaultRowHeight="20.100000000000001" customHeight="1" x14ac:dyDescent="0.15"/>
  <cols>
    <col min="1" max="1" width="5.625" style="17" customWidth="1"/>
    <col min="2" max="2" width="11.625" style="17" customWidth="1"/>
    <col min="3" max="3" width="11.625" style="52" customWidth="1"/>
    <col min="4" max="15" width="11.625" style="17" customWidth="1"/>
    <col min="16" max="16" width="5.625" style="18" customWidth="1"/>
    <col min="17" max="17" width="5.625" style="17" customWidth="1"/>
    <col min="18" max="25" width="11.625" style="17" customWidth="1"/>
    <col min="26" max="28" width="10.625" style="17"/>
    <col min="29" max="29" width="5.625" style="18" customWidth="1"/>
    <col min="30" max="16384" width="10.625" style="17"/>
  </cols>
  <sheetData>
    <row r="1" spans="1:31" ht="20.100000000000001" customHeight="1" x14ac:dyDescent="0.15">
      <c r="A1" s="17" t="str">
        <f>目次!A6</f>
        <v>令和３年度　市町村税の課税状況等の調</v>
      </c>
    </row>
    <row r="2" spans="1:31" ht="20.100000000000001" customHeight="1" x14ac:dyDescent="0.15">
      <c r="A2" s="17" t="s">
        <v>5</v>
      </c>
    </row>
    <row r="4" spans="1:31" ht="20.100000000000001" customHeight="1" x14ac:dyDescent="0.15">
      <c r="A4" s="17" t="s">
        <v>212</v>
      </c>
      <c r="Q4" s="17" t="s">
        <v>212</v>
      </c>
    </row>
    <row r="5" spans="1:31" ht="20.100000000000001" customHeight="1" x14ac:dyDescent="0.15">
      <c r="Q5" s="17" t="s">
        <v>114</v>
      </c>
      <c r="Y5" s="104"/>
      <c r="AA5" s="104"/>
    </row>
    <row r="6" spans="1:31" ht="20.100000000000001" customHeight="1" x14ac:dyDescent="0.15">
      <c r="A6" s="19"/>
      <c r="B6" s="26" t="s">
        <v>9</v>
      </c>
      <c r="C6" s="119"/>
      <c r="D6" s="128"/>
      <c r="E6" s="132"/>
      <c r="F6" s="128"/>
      <c r="G6" s="128"/>
      <c r="H6" s="132"/>
      <c r="I6" s="132"/>
      <c r="J6" s="128"/>
      <c r="K6" s="132"/>
      <c r="L6" s="128"/>
      <c r="M6" s="438" t="s">
        <v>143</v>
      </c>
      <c r="N6" s="439"/>
      <c r="O6" s="439"/>
      <c r="P6" s="428" t="s">
        <v>347</v>
      </c>
      <c r="Q6" s="19"/>
      <c r="R6" s="26" t="s">
        <v>9</v>
      </c>
      <c r="S6" s="440" t="s">
        <v>417</v>
      </c>
      <c r="T6" s="441"/>
      <c r="U6" s="442"/>
      <c r="V6" s="128"/>
      <c r="W6" s="136"/>
      <c r="X6" s="136"/>
      <c r="Y6" s="128"/>
      <c r="Z6" s="443" t="s">
        <v>381</v>
      </c>
      <c r="AA6" s="444"/>
      <c r="AB6" s="445"/>
      <c r="AC6" s="428" t="s">
        <v>347</v>
      </c>
    </row>
    <row r="7" spans="1:31" ht="23.25" customHeight="1" x14ac:dyDescent="0.15">
      <c r="A7" s="116"/>
      <c r="B7" s="118"/>
      <c r="C7" s="433" t="s">
        <v>42</v>
      </c>
      <c r="D7" s="434" t="s">
        <v>3</v>
      </c>
      <c r="E7" s="434" t="s">
        <v>48</v>
      </c>
      <c r="F7" s="434" t="s">
        <v>431</v>
      </c>
      <c r="G7" s="434" t="s">
        <v>74</v>
      </c>
      <c r="H7" s="434" t="s">
        <v>345</v>
      </c>
      <c r="I7" s="434" t="s">
        <v>309</v>
      </c>
      <c r="J7" s="434" t="s">
        <v>7</v>
      </c>
      <c r="K7" s="434" t="s">
        <v>49</v>
      </c>
      <c r="L7" s="434" t="s">
        <v>50</v>
      </c>
      <c r="M7" s="435" t="s">
        <v>327</v>
      </c>
      <c r="N7" s="437" t="s">
        <v>96</v>
      </c>
      <c r="O7" s="437" t="s">
        <v>324</v>
      </c>
      <c r="P7" s="429"/>
      <c r="Q7" s="116"/>
      <c r="R7" s="118"/>
      <c r="S7" s="437" t="s">
        <v>138</v>
      </c>
      <c r="T7" s="435" t="s">
        <v>34</v>
      </c>
      <c r="U7" s="437" t="s">
        <v>52</v>
      </c>
      <c r="V7" s="434" t="s">
        <v>54</v>
      </c>
      <c r="W7" s="448" t="s">
        <v>199</v>
      </c>
      <c r="X7" s="449" t="s">
        <v>292</v>
      </c>
      <c r="Y7" s="434" t="s">
        <v>51</v>
      </c>
      <c r="Z7" s="446" t="s">
        <v>386</v>
      </c>
      <c r="AA7" s="447"/>
      <c r="AB7" s="451" t="s">
        <v>52</v>
      </c>
      <c r="AC7" s="429"/>
    </row>
    <row r="8" spans="1:31" ht="23.25" customHeight="1" x14ac:dyDescent="0.15">
      <c r="A8" s="20"/>
      <c r="B8" s="27"/>
      <c r="C8" s="433"/>
      <c r="D8" s="434"/>
      <c r="E8" s="434"/>
      <c r="F8" s="434"/>
      <c r="G8" s="434"/>
      <c r="H8" s="434"/>
      <c r="I8" s="434"/>
      <c r="J8" s="434"/>
      <c r="K8" s="434"/>
      <c r="L8" s="434"/>
      <c r="M8" s="436"/>
      <c r="N8" s="434"/>
      <c r="O8" s="434"/>
      <c r="P8" s="429"/>
      <c r="Q8" s="20"/>
      <c r="R8" s="27"/>
      <c r="S8" s="434"/>
      <c r="T8" s="436"/>
      <c r="U8" s="434"/>
      <c r="V8" s="434"/>
      <c r="W8" s="448"/>
      <c r="X8" s="450"/>
      <c r="Y8" s="434"/>
      <c r="Z8" s="41" t="s">
        <v>310</v>
      </c>
      <c r="AA8" s="50" t="s">
        <v>311</v>
      </c>
      <c r="AB8" s="452"/>
      <c r="AC8" s="429"/>
    </row>
    <row r="9" spans="1:31" ht="20.100000000000001" customHeight="1" x14ac:dyDescent="0.15">
      <c r="A9" s="117" t="s">
        <v>26</v>
      </c>
      <c r="B9" s="27"/>
      <c r="C9" s="121" t="s">
        <v>56</v>
      </c>
      <c r="D9" s="43" t="s">
        <v>56</v>
      </c>
      <c r="E9" s="43" t="s">
        <v>56</v>
      </c>
      <c r="F9" s="43" t="s">
        <v>56</v>
      </c>
      <c r="G9" s="43" t="s">
        <v>56</v>
      </c>
      <c r="H9" s="43" t="s">
        <v>56</v>
      </c>
      <c r="I9" s="43" t="s">
        <v>56</v>
      </c>
      <c r="J9" s="43" t="s">
        <v>56</v>
      </c>
      <c r="K9" s="43" t="s">
        <v>56</v>
      </c>
      <c r="L9" s="43" t="s">
        <v>56</v>
      </c>
      <c r="M9" s="43" t="s">
        <v>56</v>
      </c>
      <c r="N9" s="43" t="s">
        <v>56</v>
      </c>
      <c r="O9" s="43" t="s">
        <v>56</v>
      </c>
      <c r="P9" s="430"/>
      <c r="Q9" s="117" t="s">
        <v>26</v>
      </c>
      <c r="R9" s="27"/>
      <c r="S9" s="43" t="s">
        <v>56</v>
      </c>
      <c r="T9" s="36" t="s">
        <v>56</v>
      </c>
      <c r="U9" s="43" t="s">
        <v>56</v>
      </c>
      <c r="V9" s="43" t="s">
        <v>56</v>
      </c>
      <c r="W9" s="138" t="s">
        <v>56</v>
      </c>
      <c r="X9" s="138" t="s">
        <v>56</v>
      </c>
      <c r="Y9" s="43" t="s">
        <v>56</v>
      </c>
      <c r="Z9" s="43" t="s">
        <v>56</v>
      </c>
      <c r="AA9" s="43" t="s">
        <v>56</v>
      </c>
      <c r="AB9" s="62" t="s">
        <v>56</v>
      </c>
      <c r="AC9" s="430"/>
    </row>
    <row r="10" spans="1:31" ht="20.100000000000001" customHeight="1" x14ac:dyDescent="0.15">
      <c r="A10" s="22">
        <v>1</v>
      </c>
      <c r="B10" s="29" t="s">
        <v>161</v>
      </c>
      <c r="C10" s="122">
        <v>425355620</v>
      </c>
      <c r="D10" s="129">
        <v>4081183</v>
      </c>
      <c r="E10" s="129">
        <v>26711</v>
      </c>
      <c r="F10" s="129">
        <v>1918402</v>
      </c>
      <c r="G10" s="129">
        <v>469799</v>
      </c>
      <c r="H10" s="129">
        <v>116699</v>
      </c>
      <c r="I10" s="129">
        <v>123868</v>
      </c>
      <c r="J10" s="129">
        <v>168548467</v>
      </c>
      <c r="K10" s="129">
        <v>263543815</v>
      </c>
      <c r="L10" s="129">
        <v>15610744</v>
      </c>
      <c r="M10" s="129">
        <v>284742</v>
      </c>
      <c r="N10" s="129">
        <v>9880</v>
      </c>
      <c r="O10" s="129">
        <v>315712</v>
      </c>
      <c r="P10" s="134">
        <v>1</v>
      </c>
      <c r="Q10" s="22">
        <v>1</v>
      </c>
      <c r="R10" s="29" t="s">
        <v>161</v>
      </c>
      <c r="S10" s="129">
        <v>336120</v>
      </c>
      <c r="T10" s="129">
        <v>27</v>
      </c>
      <c r="U10" s="129">
        <f t="shared" ref="U10:U34" si="0">SUM($M10:$O10,$S10:$T10)</f>
        <v>946481</v>
      </c>
      <c r="V10" s="129">
        <v>1317</v>
      </c>
      <c r="W10" s="129">
        <v>6244</v>
      </c>
      <c r="X10" s="129">
        <v>13312</v>
      </c>
      <c r="Y10" s="129">
        <v>0</v>
      </c>
      <c r="Z10" s="129">
        <v>14085924</v>
      </c>
      <c r="AA10" s="129">
        <v>557466</v>
      </c>
      <c r="AB10" s="139">
        <f t="shared" ref="AB10:AB34" si="1">SUM(Z10:AA10)</f>
        <v>14643390</v>
      </c>
      <c r="AC10" s="134">
        <v>1</v>
      </c>
      <c r="AE10" s="87"/>
    </row>
    <row r="11" spans="1:31" ht="20.100000000000001" customHeight="1" x14ac:dyDescent="0.15">
      <c r="A11" s="23">
        <v>2</v>
      </c>
      <c r="B11" s="30" t="s">
        <v>165</v>
      </c>
      <c r="C11" s="123">
        <v>56609899</v>
      </c>
      <c r="D11" s="124">
        <v>252306</v>
      </c>
      <c r="E11" s="124">
        <v>4282</v>
      </c>
      <c r="F11" s="124">
        <v>121780</v>
      </c>
      <c r="G11" s="124">
        <v>114703</v>
      </c>
      <c r="H11" s="124">
        <v>44340</v>
      </c>
      <c r="I11" s="124">
        <v>12372</v>
      </c>
      <c r="J11" s="124">
        <v>24577917</v>
      </c>
      <c r="K11" s="124">
        <v>32581765</v>
      </c>
      <c r="L11" s="124">
        <v>1938243</v>
      </c>
      <c r="M11" s="124">
        <v>45890</v>
      </c>
      <c r="N11" s="124">
        <v>1548</v>
      </c>
      <c r="O11" s="124">
        <v>26632</v>
      </c>
      <c r="P11" s="55">
        <v>2</v>
      </c>
      <c r="Q11" s="23">
        <v>2</v>
      </c>
      <c r="R11" s="30" t="s">
        <v>165</v>
      </c>
      <c r="S11" s="124">
        <v>22625</v>
      </c>
      <c r="T11" s="124">
        <v>5</v>
      </c>
      <c r="U11" s="124">
        <f t="shared" si="0"/>
        <v>96700</v>
      </c>
      <c r="V11" s="124">
        <v>356</v>
      </c>
      <c r="W11" s="124">
        <v>1902</v>
      </c>
      <c r="X11" s="124">
        <v>3747</v>
      </c>
      <c r="Y11" s="124">
        <v>95</v>
      </c>
      <c r="Z11" s="124">
        <v>1820119</v>
      </c>
      <c r="AA11" s="124">
        <v>15324</v>
      </c>
      <c r="AB11" s="140">
        <f t="shared" si="1"/>
        <v>1835443</v>
      </c>
      <c r="AC11" s="55">
        <v>2</v>
      </c>
      <c r="AE11" s="87"/>
    </row>
    <row r="12" spans="1:31" ht="20.100000000000001" customHeight="1" x14ac:dyDescent="0.15">
      <c r="A12" s="23">
        <v>3</v>
      </c>
      <c r="B12" s="30" t="s">
        <v>166</v>
      </c>
      <c r="C12" s="124">
        <v>92343364</v>
      </c>
      <c r="D12" s="124">
        <v>589644</v>
      </c>
      <c r="E12" s="124">
        <v>17860</v>
      </c>
      <c r="F12" s="124">
        <v>552767</v>
      </c>
      <c r="G12" s="124">
        <v>311973</v>
      </c>
      <c r="H12" s="124">
        <v>74872</v>
      </c>
      <c r="I12" s="124">
        <v>5803</v>
      </c>
      <c r="J12" s="124">
        <v>42420810</v>
      </c>
      <c r="K12" s="124">
        <v>51475473</v>
      </c>
      <c r="L12" s="124">
        <v>3041197</v>
      </c>
      <c r="M12" s="124">
        <v>82885</v>
      </c>
      <c r="N12" s="124">
        <v>1936</v>
      </c>
      <c r="O12" s="124">
        <v>59003</v>
      </c>
      <c r="P12" s="55">
        <v>3</v>
      </c>
      <c r="Q12" s="23">
        <v>3</v>
      </c>
      <c r="R12" s="30" t="s">
        <v>166</v>
      </c>
      <c r="S12" s="135">
        <v>39748</v>
      </c>
      <c r="T12" s="135">
        <v>3</v>
      </c>
      <c r="U12" s="135">
        <f t="shared" si="0"/>
        <v>183575</v>
      </c>
      <c r="V12" s="135">
        <v>682</v>
      </c>
      <c r="W12" s="135">
        <v>2730</v>
      </c>
      <c r="X12" s="135">
        <v>8104</v>
      </c>
      <c r="Y12" s="135">
        <v>0</v>
      </c>
      <c r="Z12" s="135">
        <v>2746650</v>
      </c>
      <c r="AA12" s="87">
        <v>99456</v>
      </c>
      <c r="AB12" s="141">
        <f t="shared" si="1"/>
        <v>2846106</v>
      </c>
      <c r="AC12" s="55">
        <v>3</v>
      </c>
      <c r="AE12" s="87"/>
    </row>
    <row r="13" spans="1:31" ht="20.100000000000001" customHeight="1" x14ac:dyDescent="0.15">
      <c r="A13" s="23">
        <v>4</v>
      </c>
      <c r="B13" s="30" t="s">
        <v>167</v>
      </c>
      <c r="C13" s="124">
        <v>80161362</v>
      </c>
      <c r="D13" s="124">
        <v>492575</v>
      </c>
      <c r="E13" s="124">
        <v>5244</v>
      </c>
      <c r="F13" s="124">
        <v>557542</v>
      </c>
      <c r="G13" s="124">
        <v>42407</v>
      </c>
      <c r="H13" s="124">
        <v>4901</v>
      </c>
      <c r="I13" s="124">
        <v>6280</v>
      </c>
      <c r="J13" s="124">
        <v>35280625</v>
      </c>
      <c r="K13" s="124">
        <v>45989686</v>
      </c>
      <c r="L13" s="124">
        <v>2725732</v>
      </c>
      <c r="M13" s="124">
        <v>66213</v>
      </c>
      <c r="N13" s="124">
        <v>2035</v>
      </c>
      <c r="O13" s="124">
        <v>53743</v>
      </c>
      <c r="P13" s="55">
        <v>4</v>
      </c>
      <c r="Q13" s="23">
        <v>4</v>
      </c>
      <c r="R13" s="30" t="s">
        <v>167</v>
      </c>
      <c r="S13" s="135">
        <v>34494</v>
      </c>
      <c r="T13" s="135">
        <v>6</v>
      </c>
      <c r="U13" s="135">
        <f t="shared" si="0"/>
        <v>156491</v>
      </c>
      <c r="V13" s="135">
        <v>603</v>
      </c>
      <c r="W13" s="135">
        <v>1096</v>
      </c>
      <c r="X13" s="135">
        <v>690</v>
      </c>
      <c r="Y13" s="135">
        <v>34</v>
      </c>
      <c r="Z13" s="135">
        <v>2563211</v>
      </c>
      <c r="AA13" s="87">
        <v>3607</v>
      </c>
      <c r="AB13" s="141">
        <f t="shared" si="1"/>
        <v>2566818</v>
      </c>
      <c r="AC13" s="55">
        <v>4</v>
      </c>
      <c r="AE13" s="87"/>
    </row>
    <row r="14" spans="1:31" ht="20.100000000000001" customHeight="1" x14ac:dyDescent="0.15">
      <c r="A14" s="24">
        <v>5</v>
      </c>
      <c r="B14" s="30" t="s">
        <v>170</v>
      </c>
      <c r="C14" s="125">
        <v>24560362</v>
      </c>
      <c r="D14" s="125">
        <v>90248</v>
      </c>
      <c r="E14" s="125">
        <v>2764</v>
      </c>
      <c r="F14" s="125">
        <v>65606</v>
      </c>
      <c r="G14" s="125">
        <v>11013</v>
      </c>
      <c r="H14" s="125">
        <v>1553</v>
      </c>
      <c r="I14" s="125">
        <v>2194</v>
      </c>
      <c r="J14" s="125">
        <v>11360702</v>
      </c>
      <c r="K14" s="125">
        <v>13373038</v>
      </c>
      <c r="L14" s="125">
        <v>796986</v>
      </c>
      <c r="M14" s="125">
        <v>22426</v>
      </c>
      <c r="N14" s="125">
        <v>1138</v>
      </c>
      <c r="O14" s="125">
        <v>11034</v>
      </c>
      <c r="P14" s="56">
        <v>5</v>
      </c>
      <c r="Q14" s="24">
        <v>5</v>
      </c>
      <c r="R14" s="30" t="s">
        <v>170</v>
      </c>
      <c r="S14" s="125">
        <v>6472</v>
      </c>
      <c r="T14" s="125">
        <v>0</v>
      </c>
      <c r="U14" s="125">
        <f t="shared" si="0"/>
        <v>41070</v>
      </c>
      <c r="V14" s="125">
        <v>234</v>
      </c>
      <c r="W14" s="125">
        <v>414</v>
      </c>
      <c r="X14" s="125">
        <v>131</v>
      </c>
      <c r="Y14" s="125">
        <v>0</v>
      </c>
      <c r="Z14" s="125">
        <v>734963</v>
      </c>
      <c r="AA14" s="125">
        <v>20174</v>
      </c>
      <c r="AB14" s="142">
        <f t="shared" si="1"/>
        <v>755137</v>
      </c>
      <c r="AC14" s="56">
        <v>5</v>
      </c>
      <c r="AE14" s="87"/>
    </row>
    <row r="15" spans="1:31" ht="20.100000000000001" customHeight="1" x14ac:dyDescent="0.15">
      <c r="A15" s="23">
        <v>6</v>
      </c>
      <c r="B15" s="31" t="s">
        <v>172</v>
      </c>
      <c r="C15" s="123">
        <v>41748292</v>
      </c>
      <c r="D15" s="130">
        <v>145903</v>
      </c>
      <c r="E15" s="130">
        <v>7000</v>
      </c>
      <c r="F15" s="130">
        <v>9540</v>
      </c>
      <c r="G15" s="130">
        <v>58014</v>
      </c>
      <c r="H15" s="130">
        <v>6299</v>
      </c>
      <c r="I15" s="130">
        <v>2271</v>
      </c>
      <c r="J15" s="130">
        <v>20210842</v>
      </c>
      <c r="K15" s="130">
        <v>21766477</v>
      </c>
      <c r="L15" s="130">
        <v>1299033</v>
      </c>
      <c r="M15" s="130">
        <v>42263</v>
      </c>
      <c r="N15" s="130">
        <v>755</v>
      </c>
      <c r="O15" s="124">
        <v>20747</v>
      </c>
      <c r="P15" s="55">
        <v>6</v>
      </c>
      <c r="Q15" s="23">
        <v>6</v>
      </c>
      <c r="R15" s="31" t="s">
        <v>172</v>
      </c>
      <c r="S15" s="135">
        <v>10587</v>
      </c>
      <c r="T15" s="135">
        <v>2</v>
      </c>
      <c r="U15" s="135">
        <f t="shared" si="0"/>
        <v>74354</v>
      </c>
      <c r="V15" s="135">
        <v>395</v>
      </c>
      <c r="W15" s="135">
        <v>559</v>
      </c>
      <c r="X15" s="135">
        <v>2148</v>
      </c>
      <c r="Y15" s="135">
        <v>332</v>
      </c>
      <c r="Z15" s="135">
        <v>1184091</v>
      </c>
      <c r="AA15" s="124">
        <v>37154</v>
      </c>
      <c r="AB15" s="140">
        <f t="shared" si="1"/>
        <v>1221245</v>
      </c>
      <c r="AC15" s="55">
        <v>6</v>
      </c>
      <c r="AE15" s="87"/>
    </row>
    <row r="16" spans="1:31" s="67" customFormat="1" ht="20.100000000000001" customHeight="1" x14ac:dyDescent="0.15">
      <c r="A16" s="23">
        <v>7</v>
      </c>
      <c r="B16" s="32" t="s">
        <v>173</v>
      </c>
      <c r="C16" s="123">
        <v>30648681</v>
      </c>
      <c r="D16" s="124">
        <v>95610</v>
      </c>
      <c r="E16" s="124">
        <v>3586</v>
      </c>
      <c r="F16" s="124">
        <v>46896</v>
      </c>
      <c r="G16" s="124">
        <v>8775</v>
      </c>
      <c r="H16" s="124">
        <v>19</v>
      </c>
      <c r="I16" s="124">
        <v>22482</v>
      </c>
      <c r="J16" s="124">
        <v>14449339</v>
      </c>
      <c r="K16" s="124">
        <v>16376710</v>
      </c>
      <c r="L16" s="124">
        <v>977425</v>
      </c>
      <c r="M16" s="124">
        <v>29103</v>
      </c>
      <c r="N16" s="124">
        <v>1989</v>
      </c>
      <c r="O16" s="124">
        <v>16692</v>
      </c>
      <c r="P16" s="55">
        <v>7</v>
      </c>
      <c r="Q16" s="23">
        <v>7</v>
      </c>
      <c r="R16" s="30" t="s">
        <v>173</v>
      </c>
      <c r="S16" s="135">
        <v>7556</v>
      </c>
      <c r="T16" s="135">
        <v>0</v>
      </c>
      <c r="U16" s="135">
        <f t="shared" si="0"/>
        <v>55340</v>
      </c>
      <c r="V16" s="135">
        <v>174</v>
      </c>
      <c r="W16" s="135">
        <v>1180</v>
      </c>
      <c r="X16" s="135">
        <v>333</v>
      </c>
      <c r="Y16" s="135">
        <v>2</v>
      </c>
      <c r="Z16" s="135">
        <v>909710</v>
      </c>
      <c r="AA16" s="124">
        <v>10686</v>
      </c>
      <c r="AB16" s="140">
        <f t="shared" si="1"/>
        <v>920396</v>
      </c>
      <c r="AC16" s="55">
        <v>7</v>
      </c>
      <c r="AE16" s="126"/>
    </row>
    <row r="17" spans="1:31" ht="20.100000000000001" customHeight="1" x14ac:dyDescent="0.15">
      <c r="A17" s="23">
        <v>8</v>
      </c>
      <c r="B17" s="30" t="s">
        <v>177</v>
      </c>
      <c r="C17" s="126">
        <v>84500171</v>
      </c>
      <c r="D17" s="126">
        <v>1429206</v>
      </c>
      <c r="E17" s="126">
        <v>14277</v>
      </c>
      <c r="F17" s="126">
        <v>78019</v>
      </c>
      <c r="G17" s="126">
        <v>100811</v>
      </c>
      <c r="H17" s="126">
        <v>12667</v>
      </c>
      <c r="I17" s="126">
        <v>4933</v>
      </c>
      <c r="J17" s="126">
        <v>37790996</v>
      </c>
      <c r="K17" s="126">
        <v>48349088</v>
      </c>
      <c r="L17" s="126">
        <v>2849641</v>
      </c>
      <c r="M17" s="126">
        <v>73308</v>
      </c>
      <c r="N17" s="126">
        <v>944</v>
      </c>
      <c r="O17" s="126">
        <v>54083</v>
      </c>
      <c r="P17" s="55">
        <v>8</v>
      </c>
      <c r="Q17" s="23">
        <v>8</v>
      </c>
      <c r="R17" s="30" t="s">
        <v>177</v>
      </c>
      <c r="S17" s="126">
        <v>27412</v>
      </c>
      <c r="T17" s="126">
        <v>17</v>
      </c>
      <c r="U17" s="126">
        <f t="shared" si="0"/>
        <v>155764</v>
      </c>
      <c r="V17" s="87">
        <v>699</v>
      </c>
      <c r="W17" s="87">
        <v>1053</v>
      </c>
      <c r="X17" s="87">
        <v>718</v>
      </c>
      <c r="Y17" s="87">
        <v>0</v>
      </c>
      <c r="Z17" s="87">
        <v>2686523</v>
      </c>
      <c r="AA17" s="87">
        <v>4884</v>
      </c>
      <c r="AB17" s="141">
        <f t="shared" si="1"/>
        <v>2691407</v>
      </c>
      <c r="AC17" s="55">
        <v>8</v>
      </c>
      <c r="AE17" s="87"/>
    </row>
    <row r="18" spans="1:31" ht="20.100000000000001" customHeight="1" x14ac:dyDescent="0.15">
      <c r="A18" s="23">
        <v>9</v>
      </c>
      <c r="B18" s="30" t="s">
        <v>179</v>
      </c>
      <c r="C18" s="126">
        <v>35143295</v>
      </c>
      <c r="D18" s="126">
        <v>87174</v>
      </c>
      <c r="E18" s="126">
        <v>3359</v>
      </c>
      <c r="F18" s="126">
        <v>3774</v>
      </c>
      <c r="G18" s="126">
        <v>20962</v>
      </c>
      <c r="H18" s="126">
        <v>3893</v>
      </c>
      <c r="I18" s="126">
        <v>10225</v>
      </c>
      <c r="J18" s="126">
        <v>16042391</v>
      </c>
      <c r="K18" s="126">
        <v>19230291</v>
      </c>
      <c r="L18" s="126">
        <v>1149595</v>
      </c>
      <c r="M18" s="126">
        <v>30279</v>
      </c>
      <c r="N18" s="126">
        <v>590</v>
      </c>
      <c r="O18" s="126">
        <v>35266</v>
      </c>
      <c r="P18" s="55">
        <v>9</v>
      </c>
      <c r="Q18" s="23">
        <v>9</v>
      </c>
      <c r="R18" s="30" t="s">
        <v>179</v>
      </c>
      <c r="S18" s="126">
        <v>10856</v>
      </c>
      <c r="T18" s="126">
        <v>4</v>
      </c>
      <c r="U18" s="126">
        <f t="shared" si="0"/>
        <v>76995</v>
      </c>
      <c r="V18" s="87">
        <v>231</v>
      </c>
      <c r="W18" s="87">
        <v>293</v>
      </c>
      <c r="X18" s="87">
        <v>306</v>
      </c>
      <c r="Y18" s="87">
        <v>100</v>
      </c>
      <c r="Z18" s="87">
        <v>1012497</v>
      </c>
      <c r="AA18" s="87">
        <v>59173</v>
      </c>
      <c r="AB18" s="141">
        <f t="shared" si="1"/>
        <v>1071670</v>
      </c>
      <c r="AC18" s="55">
        <v>9</v>
      </c>
      <c r="AE18" s="87"/>
    </row>
    <row r="19" spans="1:31" ht="20.100000000000001" customHeight="1" x14ac:dyDescent="0.15">
      <c r="A19" s="24">
        <v>10</v>
      </c>
      <c r="B19" s="33" t="s">
        <v>180</v>
      </c>
      <c r="C19" s="125">
        <v>84735479</v>
      </c>
      <c r="D19" s="125">
        <v>816846</v>
      </c>
      <c r="E19" s="125">
        <v>19672</v>
      </c>
      <c r="F19" s="125">
        <v>158208</v>
      </c>
      <c r="G19" s="125">
        <v>70078</v>
      </c>
      <c r="H19" s="125">
        <v>12877</v>
      </c>
      <c r="I19" s="125">
        <v>8331</v>
      </c>
      <c r="J19" s="125">
        <v>38985063</v>
      </c>
      <c r="K19" s="125">
        <v>46836428</v>
      </c>
      <c r="L19" s="125">
        <v>2777546</v>
      </c>
      <c r="M19" s="125">
        <v>75722</v>
      </c>
      <c r="N19" s="125">
        <v>2356</v>
      </c>
      <c r="O19" s="125">
        <v>55618</v>
      </c>
      <c r="P19" s="56">
        <v>10</v>
      </c>
      <c r="Q19" s="24">
        <v>10</v>
      </c>
      <c r="R19" s="33" t="s">
        <v>180</v>
      </c>
      <c r="S19" s="125">
        <v>33132</v>
      </c>
      <c r="T19" s="125">
        <v>48</v>
      </c>
      <c r="U19" s="125">
        <f t="shared" si="0"/>
        <v>166876</v>
      </c>
      <c r="V19" s="125">
        <v>483</v>
      </c>
      <c r="W19" s="125">
        <v>791</v>
      </c>
      <c r="X19" s="125">
        <v>1983</v>
      </c>
      <c r="Y19" s="125">
        <v>392</v>
      </c>
      <c r="Z19" s="125">
        <v>2509492</v>
      </c>
      <c r="AA19" s="125">
        <v>97529</v>
      </c>
      <c r="AB19" s="142">
        <f t="shared" si="1"/>
        <v>2607021</v>
      </c>
      <c r="AC19" s="56">
        <v>10</v>
      </c>
      <c r="AE19" s="87"/>
    </row>
    <row r="20" spans="1:31" ht="20.100000000000001" customHeight="1" x14ac:dyDescent="0.15">
      <c r="A20" s="23">
        <v>11</v>
      </c>
      <c r="B20" s="30" t="s">
        <v>181</v>
      </c>
      <c r="C20" s="126">
        <v>30800485</v>
      </c>
      <c r="D20" s="126">
        <v>211814</v>
      </c>
      <c r="E20" s="126">
        <v>373</v>
      </c>
      <c r="F20" s="126">
        <v>1418</v>
      </c>
      <c r="G20" s="126">
        <v>47209</v>
      </c>
      <c r="H20" s="126">
        <v>8755</v>
      </c>
      <c r="I20" s="126">
        <v>3240</v>
      </c>
      <c r="J20" s="126">
        <v>14357662</v>
      </c>
      <c r="K20" s="126">
        <v>16715632</v>
      </c>
      <c r="L20" s="126">
        <v>994513</v>
      </c>
      <c r="M20" s="126">
        <v>28089</v>
      </c>
      <c r="N20" s="126">
        <v>652</v>
      </c>
      <c r="O20" s="126">
        <v>15725</v>
      </c>
      <c r="P20" s="55">
        <v>11</v>
      </c>
      <c r="Q20" s="23">
        <v>11</v>
      </c>
      <c r="R20" s="30" t="s">
        <v>181</v>
      </c>
      <c r="S20" s="126">
        <v>7114</v>
      </c>
      <c r="T20" s="126">
        <v>0</v>
      </c>
      <c r="U20" s="126">
        <f t="shared" si="0"/>
        <v>51580</v>
      </c>
      <c r="V20" s="126">
        <v>157</v>
      </c>
      <c r="W20" s="126">
        <v>418</v>
      </c>
      <c r="X20" s="126">
        <v>1424</v>
      </c>
      <c r="Y20" s="126">
        <v>33</v>
      </c>
      <c r="Z20" s="126">
        <v>910700</v>
      </c>
      <c r="AA20" s="126">
        <v>30201</v>
      </c>
      <c r="AB20" s="141">
        <f t="shared" si="1"/>
        <v>940901</v>
      </c>
      <c r="AC20" s="55">
        <v>11</v>
      </c>
      <c r="AE20" s="87"/>
    </row>
    <row r="21" spans="1:31" ht="20.100000000000001" customHeight="1" x14ac:dyDescent="0.15">
      <c r="A21" s="23">
        <v>12</v>
      </c>
      <c r="B21" s="30" t="s">
        <v>315</v>
      </c>
      <c r="C21" s="126">
        <v>28483526</v>
      </c>
      <c r="D21" s="126">
        <v>93832</v>
      </c>
      <c r="E21" s="126">
        <v>1796</v>
      </c>
      <c r="F21" s="126">
        <v>157726</v>
      </c>
      <c r="G21" s="126">
        <v>21616</v>
      </c>
      <c r="H21" s="126">
        <v>619</v>
      </c>
      <c r="I21" s="126">
        <v>1398</v>
      </c>
      <c r="J21" s="126">
        <v>12518697</v>
      </c>
      <c r="K21" s="126">
        <v>16241816</v>
      </c>
      <c r="L21" s="126">
        <v>965999</v>
      </c>
      <c r="M21" s="126">
        <v>24071</v>
      </c>
      <c r="N21" s="126">
        <v>796</v>
      </c>
      <c r="O21" s="126">
        <v>15117</v>
      </c>
      <c r="P21" s="55">
        <v>12</v>
      </c>
      <c r="Q21" s="23">
        <v>12</v>
      </c>
      <c r="R21" s="30" t="s">
        <v>315</v>
      </c>
      <c r="S21" s="126">
        <v>9260</v>
      </c>
      <c r="T21" s="126">
        <v>1</v>
      </c>
      <c r="U21" s="126">
        <f t="shared" si="0"/>
        <v>49245</v>
      </c>
      <c r="V21" s="126">
        <v>208</v>
      </c>
      <c r="W21" s="126">
        <v>200</v>
      </c>
      <c r="X21" s="126">
        <v>310</v>
      </c>
      <c r="Y21" s="126">
        <v>27</v>
      </c>
      <c r="Z21" s="126">
        <v>890548</v>
      </c>
      <c r="AA21" s="126">
        <v>25461</v>
      </c>
      <c r="AB21" s="141">
        <f t="shared" si="1"/>
        <v>916009</v>
      </c>
      <c r="AC21" s="55">
        <v>12</v>
      </c>
      <c r="AE21" s="87"/>
    </row>
    <row r="22" spans="1:31" ht="20.100000000000001" customHeight="1" x14ac:dyDescent="0.15">
      <c r="A22" s="23">
        <v>13</v>
      </c>
      <c r="B22" s="30" t="s">
        <v>317</v>
      </c>
      <c r="C22" s="126">
        <v>23578947</v>
      </c>
      <c r="D22" s="126">
        <v>102178</v>
      </c>
      <c r="E22" s="126">
        <v>470</v>
      </c>
      <c r="F22" s="126">
        <v>165367</v>
      </c>
      <c r="G22" s="126">
        <v>6873</v>
      </c>
      <c r="H22" s="126">
        <v>996</v>
      </c>
      <c r="I22" s="126">
        <v>1105</v>
      </c>
      <c r="J22" s="126">
        <v>11265089</v>
      </c>
      <c r="K22" s="126">
        <v>12590847</v>
      </c>
      <c r="L22" s="126">
        <v>746985</v>
      </c>
      <c r="M22" s="126">
        <v>22823</v>
      </c>
      <c r="N22" s="126">
        <v>785</v>
      </c>
      <c r="O22" s="126">
        <v>11726</v>
      </c>
      <c r="P22" s="55">
        <v>13</v>
      </c>
      <c r="Q22" s="23">
        <v>13</v>
      </c>
      <c r="R22" s="30" t="s">
        <v>317</v>
      </c>
      <c r="S22" s="126">
        <v>8925</v>
      </c>
      <c r="T22" s="126">
        <v>0</v>
      </c>
      <c r="U22" s="126">
        <f t="shared" si="0"/>
        <v>44259</v>
      </c>
      <c r="V22" s="126">
        <v>158</v>
      </c>
      <c r="W22" s="126">
        <v>417</v>
      </c>
      <c r="X22" s="126">
        <v>193</v>
      </c>
      <c r="Y22" s="126">
        <v>0</v>
      </c>
      <c r="Z22" s="126">
        <v>677847</v>
      </c>
      <c r="AA22" s="126">
        <v>24111</v>
      </c>
      <c r="AB22" s="141">
        <f t="shared" si="1"/>
        <v>701958</v>
      </c>
      <c r="AC22" s="55">
        <v>13</v>
      </c>
      <c r="AE22" s="87"/>
    </row>
    <row r="23" spans="1:31" ht="20.100000000000001" customHeight="1" x14ac:dyDescent="0.15">
      <c r="A23" s="23">
        <v>14</v>
      </c>
      <c r="B23" s="30" t="s">
        <v>182</v>
      </c>
      <c r="C23" s="126">
        <v>5042892</v>
      </c>
      <c r="D23" s="126">
        <v>35643</v>
      </c>
      <c r="E23" s="126">
        <v>0</v>
      </c>
      <c r="F23" s="126">
        <v>204838</v>
      </c>
      <c r="G23" s="126">
        <v>8898</v>
      </c>
      <c r="H23" s="126">
        <v>206</v>
      </c>
      <c r="I23" s="126">
        <v>0</v>
      </c>
      <c r="J23" s="126">
        <v>2251567</v>
      </c>
      <c r="K23" s="126">
        <v>3040910</v>
      </c>
      <c r="L23" s="126">
        <v>174910</v>
      </c>
      <c r="M23" s="126">
        <v>4329</v>
      </c>
      <c r="N23" s="126">
        <v>434</v>
      </c>
      <c r="O23" s="126">
        <v>1509</v>
      </c>
      <c r="P23" s="55">
        <v>14</v>
      </c>
      <c r="Q23" s="23">
        <v>14</v>
      </c>
      <c r="R23" s="30" t="s">
        <v>182</v>
      </c>
      <c r="S23" s="126">
        <v>1469</v>
      </c>
      <c r="T23" s="126">
        <v>0</v>
      </c>
      <c r="U23" s="126">
        <f t="shared" si="0"/>
        <v>7741</v>
      </c>
      <c r="V23" s="126">
        <v>24</v>
      </c>
      <c r="W23" s="126">
        <v>81</v>
      </c>
      <c r="X23" s="126">
        <v>267</v>
      </c>
      <c r="Y23" s="126">
        <v>0</v>
      </c>
      <c r="Z23" s="126">
        <v>165684</v>
      </c>
      <c r="AA23" s="126">
        <v>1113</v>
      </c>
      <c r="AB23" s="141">
        <f t="shared" si="1"/>
        <v>166797</v>
      </c>
      <c r="AC23" s="55">
        <v>14</v>
      </c>
      <c r="AE23" s="87"/>
    </row>
    <row r="24" spans="1:31" ht="20.100000000000001" customHeight="1" x14ac:dyDescent="0.15">
      <c r="A24" s="24">
        <v>15</v>
      </c>
      <c r="B24" s="30" t="s">
        <v>184</v>
      </c>
      <c r="C24" s="125">
        <v>1733922</v>
      </c>
      <c r="D24" s="125">
        <v>664</v>
      </c>
      <c r="E24" s="125">
        <v>0</v>
      </c>
      <c r="F24" s="125">
        <v>0</v>
      </c>
      <c r="G24" s="125">
        <v>118</v>
      </c>
      <c r="H24" s="125">
        <v>0</v>
      </c>
      <c r="I24" s="125">
        <v>0</v>
      </c>
      <c r="J24" s="125">
        <v>887175</v>
      </c>
      <c r="K24" s="125">
        <v>847529</v>
      </c>
      <c r="L24" s="125">
        <v>50797</v>
      </c>
      <c r="M24" s="125">
        <v>1899</v>
      </c>
      <c r="N24" s="125">
        <v>0</v>
      </c>
      <c r="O24" s="125">
        <v>206</v>
      </c>
      <c r="P24" s="56">
        <v>15</v>
      </c>
      <c r="Q24" s="24">
        <v>15</v>
      </c>
      <c r="R24" s="30" t="s">
        <v>184</v>
      </c>
      <c r="S24" s="125">
        <v>232</v>
      </c>
      <c r="T24" s="125">
        <v>0</v>
      </c>
      <c r="U24" s="125">
        <f t="shared" si="0"/>
        <v>2337</v>
      </c>
      <c r="V24" s="125">
        <v>31</v>
      </c>
      <c r="W24" s="125">
        <v>1</v>
      </c>
      <c r="X24" s="125">
        <v>0</v>
      </c>
      <c r="Y24" s="125">
        <v>0</v>
      </c>
      <c r="Z24" s="125">
        <v>48173</v>
      </c>
      <c r="AA24" s="125">
        <v>255</v>
      </c>
      <c r="AB24" s="141">
        <f t="shared" si="1"/>
        <v>48428</v>
      </c>
      <c r="AC24" s="56">
        <v>15</v>
      </c>
      <c r="AE24" s="87"/>
    </row>
    <row r="25" spans="1:31" ht="20.100000000000001" customHeight="1" x14ac:dyDescent="0.15">
      <c r="A25" s="23">
        <v>16</v>
      </c>
      <c r="B25" s="31" t="s">
        <v>185</v>
      </c>
      <c r="C25" s="126">
        <v>2454056</v>
      </c>
      <c r="D25" s="126">
        <v>559</v>
      </c>
      <c r="E25" s="126">
        <v>0</v>
      </c>
      <c r="F25" s="126">
        <v>0</v>
      </c>
      <c r="G25" s="126">
        <v>0</v>
      </c>
      <c r="H25" s="126">
        <v>0</v>
      </c>
      <c r="I25" s="126">
        <v>0</v>
      </c>
      <c r="J25" s="126">
        <v>1313013</v>
      </c>
      <c r="K25" s="126">
        <v>1141602</v>
      </c>
      <c r="L25" s="126">
        <v>68436</v>
      </c>
      <c r="M25" s="126">
        <v>2828</v>
      </c>
      <c r="N25" s="126">
        <v>8</v>
      </c>
      <c r="O25" s="126">
        <v>1161</v>
      </c>
      <c r="P25" s="55">
        <v>16</v>
      </c>
      <c r="Q25" s="23">
        <v>16</v>
      </c>
      <c r="R25" s="31" t="s">
        <v>185</v>
      </c>
      <c r="S25" s="126">
        <v>206</v>
      </c>
      <c r="T25" s="126">
        <v>0</v>
      </c>
      <c r="U25" s="126">
        <f t="shared" si="0"/>
        <v>4203</v>
      </c>
      <c r="V25" s="126">
        <v>40</v>
      </c>
      <c r="W25" s="126">
        <v>0</v>
      </c>
      <c r="X25" s="126">
        <v>0</v>
      </c>
      <c r="Y25" s="126">
        <v>0</v>
      </c>
      <c r="Z25" s="126">
        <v>63586</v>
      </c>
      <c r="AA25" s="126">
        <v>607</v>
      </c>
      <c r="AB25" s="143">
        <f t="shared" si="1"/>
        <v>64193</v>
      </c>
      <c r="AC25" s="55">
        <v>16</v>
      </c>
      <c r="AE25" s="87"/>
    </row>
    <row r="26" spans="1:31" ht="20.100000000000001" customHeight="1" x14ac:dyDescent="0.15">
      <c r="A26" s="23">
        <v>17</v>
      </c>
      <c r="B26" s="30" t="s">
        <v>318</v>
      </c>
      <c r="C26" s="126">
        <v>15306378</v>
      </c>
      <c r="D26" s="126">
        <v>36843</v>
      </c>
      <c r="E26" s="126">
        <v>0</v>
      </c>
      <c r="F26" s="126">
        <v>2775</v>
      </c>
      <c r="G26" s="126">
        <v>5483</v>
      </c>
      <c r="H26" s="126">
        <v>1408</v>
      </c>
      <c r="I26" s="126">
        <v>7053</v>
      </c>
      <c r="J26" s="126">
        <v>7313147</v>
      </c>
      <c r="K26" s="126">
        <v>8046793</v>
      </c>
      <c r="L26" s="126">
        <v>481163</v>
      </c>
      <c r="M26" s="126">
        <v>14619</v>
      </c>
      <c r="N26" s="126">
        <v>388</v>
      </c>
      <c r="O26" s="126">
        <v>6496</v>
      </c>
      <c r="P26" s="55">
        <v>17</v>
      </c>
      <c r="Q26" s="23">
        <v>17</v>
      </c>
      <c r="R26" s="30" t="s">
        <v>318</v>
      </c>
      <c r="S26" s="126">
        <v>3613</v>
      </c>
      <c r="T26" s="126">
        <v>0</v>
      </c>
      <c r="U26" s="126">
        <f t="shared" si="0"/>
        <v>25116</v>
      </c>
      <c r="V26" s="126">
        <v>45</v>
      </c>
      <c r="W26" s="126">
        <v>289</v>
      </c>
      <c r="X26" s="126">
        <v>51</v>
      </c>
      <c r="Y26" s="126">
        <v>0</v>
      </c>
      <c r="Z26" s="126">
        <v>451429</v>
      </c>
      <c r="AA26" s="126">
        <v>4233</v>
      </c>
      <c r="AB26" s="141">
        <f t="shared" si="1"/>
        <v>455662</v>
      </c>
      <c r="AC26" s="55">
        <v>17</v>
      </c>
      <c r="AE26" s="87"/>
    </row>
    <row r="27" spans="1:31" ht="20.100000000000001" customHeight="1" x14ac:dyDescent="0.15">
      <c r="A27" s="23">
        <v>18</v>
      </c>
      <c r="B27" s="30" t="s">
        <v>319</v>
      </c>
      <c r="C27" s="126">
        <v>6157197</v>
      </c>
      <c r="D27" s="126">
        <v>13522</v>
      </c>
      <c r="E27" s="126">
        <v>0</v>
      </c>
      <c r="F27" s="126">
        <v>0</v>
      </c>
      <c r="G27" s="126">
        <v>0</v>
      </c>
      <c r="H27" s="126">
        <v>7</v>
      </c>
      <c r="I27" s="126">
        <v>0</v>
      </c>
      <c r="J27" s="126">
        <v>2973797</v>
      </c>
      <c r="K27" s="126">
        <v>3196929</v>
      </c>
      <c r="L27" s="126">
        <v>191357</v>
      </c>
      <c r="M27" s="126">
        <v>6146</v>
      </c>
      <c r="N27" s="126">
        <v>172</v>
      </c>
      <c r="O27" s="126">
        <v>1832</v>
      </c>
      <c r="P27" s="55">
        <v>18</v>
      </c>
      <c r="Q27" s="23">
        <v>18</v>
      </c>
      <c r="R27" s="30" t="s">
        <v>319</v>
      </c>
      <c r="S27" s="126">
        <v>1426</v>
      </c>
      <c r="T27" s="126">
        <v>0</v>
      </c>
      <c r="U27" s="126">
        <f t="shared" si="0"/>
        <v>9576</v>
      </c>
      <c r="V27" s="126">
        <v>112</v>
      </c>
      <c r="W27" s="126">
        <v>69</v>
      </c>
      <c r="X27" s="126">
        <v>106</v>
      </c>
      <c r="Y27" s="126">
        <v>0</v>
      </c>
      <c r="Z27" s="126">
        <v>180044</v>
      </c>
      <c r="AA27" s="126">
        <v>1450</v>
      </c>
      <c r="AB27" s="141">
        <f t="shared" si="1"/>
        <v>181494</v>
      </c>
      <c r="AC27" s="55">
        <v>18</v>
      </c>
      <c r="AE27" s="87"/>
    </row>
    <row r="28" spans="1:31" ht="20.100000000000001" customHeight="1" x14ac:dyDescent="0.15">
      <c r="A28" s="23">
        <v>19</v>
      </c>
      <c r="B28" s="30" t="s">
        <v>139</v>
      </c>
      <c r="C28" s="126">
        <v>8263836</v>
      </c>
      <c r="D28" s="126">
        <v>14881</v>
      </c>
      <c r="E28" s="126">
        <v>0</v>
      </c>
      <c r="F28" s="126">
        <v>11976</v>
      </c>
      <c r="G28" s="126">
        <v>2063</v>
      </c>
      <c r="H28" s="126">
        <v>976</v>
      </c>
      <c r="I28" s="126">
        <v>372</v>
      </c>
      <c r="J28" s="126">
        <v>4015693</v>
      </c>
      <c r="K28" s="126">
        <v>4278411</v>
      </c>
      <c r="L28" s="126">
        <v>255706</v>
      </c>
      <c r="M28" s="126">
        <v>8127</v>
      </c>
      <c r="N28" s="126">
        <v>164</v>
      </c>
      <c r="O28" s="126">
        <v>3731</v>
      </c>
      <c r="P28" s="55">
        <v>19</v>
      </c>
      <c r="Q28" s="23">
        <v>19</v>
      </c>
      <c r="R28" s="30" t="s">
        <v>139</v>
      </c>
      <c r="S28" s="126">
        <v>2241</v>
      </c>
      <c r="T28" s="126">
        <v>0</v>
      </c>
      <c r="U28" s="126">
        <f t="shared" si="0"/>
        <v>14263</v>
      </c>
      <c r="V28" s="126">
        <v>73</v>
      </c>
      <c r="W28" s="126">
        <v>121</v>
      </c>
      <c r="X28" s="126">
        <v>28</v>
      </c>
      <c r="Y28" s="126">
        <v>0</v>
      </c>
      <c r="Z28" s="126">
        <v>239319</v>
      </c>
      <c r="AA28" s="126">
        <v>1902</v>
      </c>
      <c r="AB28" s="141">
        <f t="shared" si="1"/>
        <v>241221</v>
      </c>
      <c r="AC28" s="55">
        <v>19</v>
      </c>
      <c r="AE28" s="87"/>
    </row>
    <row r="29" spans="1:31" ht="20.100000000000001" customHeight="1" x14ac:dyDescent="0.15">
      <c r="A29" s="24">
        <v>20</v>
      </c>
      <c r="B29" s="33" t="s">
        <v>187</v>
      </c>
      <c r="C29" s="125">
        <v>5612308</v>
      </c>
      <c r="D29" s="125">
        <v>1642</v>
      </c>
      <c r="E29" s="125">
        <v>0</v>
      </c>
      <c r="F29" s="125">
        <v>3943</v>
      </c>
      <c r="G29" s="125">
        <v>1243</v>
      </c>
      <c r="H29" s="125">
        <v>444</v>
      </c>
      <c r="I29" s="125">
        <v>0</v>
      </c>
      <c r="J29" s="125">
        <v>2742860</v>
      </c>
      <c r="K29" s="125">
        <v>2876720</v>
      </c>
      <c r="L29" s="125">
        <v>172294</v>
      </c>
      <c r="M29" s="125">
        <v>5441</v>
      </c>
      <c r="N29" s="125">
        <v>220</v>
      </c>
      <c r="O29" s="125">
        <v>2969</v>
      </c>
      <c r="P29" s="56">
        <v>20</v>
      </c>
      <c r="Q29" s="24">
        <v>20</v>
      </c>
      <c r="R29" s="33" t="s">
        <v>187</v>
      </c>
      <c r="S29" s="125">
        <v>1681</v>
      </c>
      <c r="T29" s="125">
        <v>0</v>
      </c>
      <c r="U29" s="125">
        <f t="shared" si="0"/>
        <v>10311</v>
      </c>
      <c r="V29" s="125">
        <v>28</v>
      </c>
      <c r="W29" s="125">
        <v>64</v>
      </c>
      <c r="X29" s="125">
        <v>33</v>
      </c>
      <c r="Y29" s="125">
        <v>0</v>
      </c>
      <c r="Z29" s="125">
        <v>160084</v>
      </c>
      <c r="AA29" s="125">
        <v>1774</v>
      </c>
      <c r="AB29" s="142">
        <f t="shared" si="1"/>
        <v>161858</v>
      </c>
      <c r="AC29" s="56">
        <v>20</v>
      </c>
      <c r="AE29" s="87"/>
    </row>
    <row r="30" spans="1:31" ht="20.100000000000001" customHeight="1" x14ac:dyDescent="0.15">
      <c r="A30" s="23">
        <v>21</v>
      </c>
      <c r="B30" s="30" t="s">
        <v>188</v>
      </c>
      <c r="C30" s="126">
        <v>4503893</v>
      </c>
      <c r="D30" s="126">
        <v>4740</v>
      </c>
      <c r="E30" s="126">
        <v>0</v>
      </c>
      <c r="F30" s="126">
        <v>0</v>
      </c>
      <c r="G30" s="126">
        <v>6262</v>
      </c>
      <c r="H30" s="126">
        <v>251</v>
      </c>
      <c r="I30" s="126">
        <v>0</v>
      </c>
      <c r="J30" s="126">
        <v>2239288</v>
      </c>
      <c r="K30" s="126">
        <v>2275858</v>
      </c>
      <c r="L30" s="126">
        <v>136156</v>
      </c>
      <c r="M30" s="126">
        <v>4504</v>
      </c>
      <c r="N30" s="126">
        <v>1</v>
      </c>
      <c r="O30" s="126">
        <v>2629</v>
      </c>
      <c r="P30" s="55">
        <v>21</v>
      </c>
      <c r="Q30" s="23">
        <v>21</v>
      </c>
      <c r="R30" s="30" t="s">
        <v>188</v>
      </c>
      <c r="S30" s="126">
        <v>1679</v>
      </c>
      <c r="T30" s="126">
        <v>0</v>
      </c>
      <c r="U30" s="126">
        <f t="shared" si="0"/>
        <v>8813</v>
      </c>
      <c r="V30" s="126">
        <v>33</v>
      </c>
      <c r="W30" s="126">
        <v>22</v>
      </c>
      <c r="X30" s="126">
        <v>101</v>
      </c>
      <c r="Y30" s="126">
        <v>62</v>
      </c>
      <c r="Z30" s="126">
        <v>125411</v>
      </c>
      <c r="AA30" s="126">
        <v>1714</v>
      </c>
      <c r="AB30" s="141">
        <f t="shared" si="1"/>
        <v>127125</v>
      </c>
      <c r="AC30" s="55">
        <v>21</v>
      </c>
      <c r="AE30" s="87"/>
    </row>
    <row r="31" spans="1:31" ht="20.100000000000001" customHeight="1" x14ac:dyDescent="0.15">
      <c r="A31" s="23">
        <v>22</v>
      </c>
      <c r="B31" s="30" t="s">
        <v>189</v>
      </c>
      <c r="C31" s="126">
        <v>6646924</v>
      </c>
      <c r="D31" s="126">
        <v>63274</v>
      </c>
      <c r="E31" s="126">
        <v>0</v>
      </c>
      <c r="F31" s="126">
        <v>0</v>
      </c>
      <c r="G31" s="126">
        <v>2013</v>
      </c>
      <c r="H31" s="126">
        <v>2111</v>
      </c>
      <c r="I31" s="126">
        <v>670</v>
      </c>
      <c r="J31" s="126">
        <v>2219982</v>
      </c>
      <c r="K31" s="126">
        <v>4495010</v>
      </c>
      <c r="L31" s="126">
        <v>267632</v>
      </c>
      <c r="M31" s="126">
        <v>3212</v>
      </c>
      <c r="N31" s="126">
        <v>252</v>
      </c>
      <c r="O31" s="126">
        <v>776</v>
      </c>
      <c r="P31" s="55">
        <v>22</v>
      </c>
      <c r="Q31" s="23">
        <v>22</v>
      </c>
      <c r="R31" s="30" t="s">
        <v>189</v>
      </c>
      <c r="S31" s="126">
        <v>2111</v>
      </c>
      <c r="T31" s="126">
        <v>2</v>
      </c>
      <c r="U31" s="126">
        <f t="shared" si="0"/>
        <v>6353</v>
      </c>
      <c r="V31" s="126">
        <v>1</v>
      </c>
      <c r="W31" s="126">
        <v>118</v>
      </c>
      <c r="X31" s="126">
        <v>121</v>
      </c>
      <c r="Y31" s="126">
        <v>0</v>
      </c>
      <c r="Z31" s="126">
        <v>259408</v>
      </c>
      <c r="AA31" s="126">
        <v>1631</v>
      </c>
      <c r="AB31" s="141">
        <f t="shared" si="1"/>
        <v>261039</v>
      </c>
      <c r="AC31" s="55">
        <v>22</v>
      </c>
      <c r="AE31" s="87"/>
    </row>
    <row r="32" spans="1:31" ht="20.100000000000001" customHeight="1" x14ac:dyDescent="0.15">
      <c r="A32" s="23">
        <v>23</v>
      </c>
      <c r="B32" s="30" t="s">
        <v>191</v>
      </c>
      <c r="C32" s="126">
        <v>18313213</v>
      </c>
      <c r="D32" s="126">
        <v>57228</v>
      </c>
      <c r="E32" s="126">
        <v>0</v>
      </c>
      <c r="F32" s="126">
        <v>11</v>
      </c>
      <c r="G32" s="126">
        <v>608</v>
      </c>
      <c r="H32" s="126">
        <v>575</v>
      </c>
      <c r="I32" s="126">
        <v>72</v>
      </c>
      <c r="J32" s="126">
        <v>9176316</v>
      </c>
      <c r="K32" s="126">
        <v>9195391</v>
      </c>
      <c r="L32" s="126">
        <v>549759</v>
      </c>
      <c r="M32" s="126">
        <v>18877</v>
      </c>
      <c r="N32" s="126">
        <v>432</v>
      </c>
      <c r="O32" s="126">
        <v>13425</v>
      </c>
      <c r="P32" s="55">
        <v>23</v>
      </c>
      <c r="Q32" s="23">
        <v>23</v>
      </c>
      <c r="R32" s="30" t="s">
        <v>191</v>
      </c>
      <c r="S32" s="126">
        <v>4416</v>
      </c>
      <c r="T32" s="126">
        <v>0</v>
      </c>
      <c r="U32" s="126">
        <f t="shared" si="0"/>
        <v>37150</v>
      </c>
      <c r="V32" s="126">
        <v>221</v>
      </c>
      <c r="W32" s="126">
        <v>81</v>
      </c>
      <c r="X32" s="126">
        <v>9</v>
      </c>
      <c r="Y32" s="126">
        <v>247</v>
      </c>
      <c r="Z32" s="126">
        <v>503177</v>
      </c>
      <c r="AA32" s="126">
        <v>8874</v>
      </c>
      <c r="AB32" s="141">
        <f t="shared" si="1"/>
        <v>512051</v>
      </c>
      <c r="AC32" s="55">
        <v>23</v>
      </c>
      <c r="AE32" s="87"/>
    </row>
    <row r="33" spans="1:31" ht="20.100000000000001" customHeight="1" x14ac:dyDescent="0.15">
      <c r="A33" s="23">
        <v>24</v>
      </c>
      <c r="B33" s="30" t="s">
        <v>192</v>
      </c>
      <c r="C33" s="126">
        <v>12979414</v>
      </c>
      <c r="D33" s="126">
        <v>13882</v>
      </c>
      <c r="E33" s="126">
        <v>0</v>
      </c>
      <c r="F33" s="126">
        <v>0</v>
      </c>
      <c r="G33" s="126">
        <v>2398</v>
      </c>
      <c r="H33" s="126">
        <v>892</v>
      </c>
      <c r="I33" s="126">
        <v>0</v>
      </c>
      <c r="J33" s="126">
        <v>6641622</v>
      </c>
      <c r="K33" s="126">
        <v>6354964</v>
      </c>
      <c r="L33" s="126">
        <v>380639</v>
      </c>
      <c r="M33" s="126">
        <v>14256</v>
      </c>
      <c r="N33" s="126">
        <v>39</v>
      </c>
      <c r="O33" s="126">
        <v>8019</v>
      </c>
      <c r="P33" s="55">
        <v>24</v>
      </c>
      <c r="Q33" s="23">
        <v>24</v>
      </c>
      <c r="R33" s="30" t="s">
        <v>192</v>
      </c>
      <c r="S33" s="126">
        <v>3873</v>
      </c>
      <c r="T33" s="126">
        <v>0</v>
      </c>
      <c r="U33" s="126">
        <f t="shared" si="0"/>
        <v>26187</v>
      </c>
      <c r="V33" s="126">
        <v>69</v>
      </c>
      <c r="W33" s="126">
        <v>41</v>
      </c>
      <c r="X33" s="126">
        <v>83</v>
      </c>
      <c r="Y33" s="126">
        <v>0</v>
      </c>
      <c r="Z33" s="126">
        <v>349028</v>
      </c>
      <c r="AA33" s="126">
        <v>5231</v>
      </c>
      <c r="AB33" s="141">
        <f t="shared" si="1"/>
        <v>354259</v>
      </c>
      <c r="AC33" s="55">
        <v>24</v>
      </c>
      <c r="AE33" s="87"/>
    </row>
    <row r="34" spans="1:31" ht="20.100000000000001" customHeight="1" x14ac:dyDescent="0.15">
      <c r="A34" s="23">
        <v>25</v>
      </c>
      <c r="B34" s="30" t="s">
        <v>12</v>
      </c>
      <c r="C34" s="126">
        <v>2246211</v>
      </c>
      <c r="D34" s="126">
        <v>0</v>
      </c>
      <c r="E34" s="126">
        <v>0</v>
      </c>
      <c r="F34" s="126">
        <v>0</v>
      </c>
      <c r="G34" s="126">
        <v>0</v>
      </c>
      <c r="H34" s="126">
        <v>0</v>
      </c>
      <c r="I34" s="126">
        <v>0</v>
      </c>
      <c r="J34" s="126">
        <v>1200099</v>
      </c>
      <c r="K34" s="126">
        <v>1046112</v>
      </c>
      <c r="L34" s="126">
        <v>62728</v>
      </c>
      <c r="M34" s="126">
        <v>2720</v>
      </c>
      <c r="N34" s="126">
        <v>5</v>
      </c>
      <c r="O34" s="126">
        <v>650</v>
      </c>
      <c r="P34" s="55">
        <v>25</v>
      </c>
      <c r="Q34" s="23">
        <v>25</v>
      </c>
      <c r="R34" s="30" t="s">
        <v>12</v>
      </c>
      <c r="S34" s="126">
        <v>125</v>
      </c>
      <c r="T34" s="126">
        <v>0</v>
      </c>
      <c r="U34" s="126">
        <f t="shared" si="0"/>
        <v>3500</v>
      </c>
      <c r="V34" s="126">
        <v>3</v>
      </c>
      <c r="W34" s="126">
        <v>10</v>
      </c>
      <c r="X34" s="126">
        <v>0</v>
      </c>
      <c r="Y34" s="126">
        <v>0</v>
      </c>
      <c r="Z34" s="126">
        <v>58437</v>
      </c>
      <c r="AA34" s="126">
        <v>778</v>
      </c>
      <c r="AB34" s="141">
        <f t="shared" si="1"/>
        <v>59215</v>
      </c>
      <c r="AC34" s="55">
        <v>25</v>
      </c>
      <c r="AE34" s="87"/>
    </row>
    <row r="35" spans="1:31" ht="20.100000000000001" customHeight="1" x14ac:dyDescent="0.15">
      <c r="A35" s="431" t="s">
        <v>217</v>
      </c>
      <c r="B35" s="432"/>
      <c r="C35" s="127">
        <f t="shared" ref="C35:O35" si="2">SUM(C10:C34)</f>
        <v>1127929727</v>
      </c>
      <c r="D35" s="131">
        <f t="shared" si="2"/>
        <v>8731397</v>
      </c>
      <c r="E35" s="131">
        <f t="shared" si="2"/>
        <v>107394</v>
      </c>
      <c r="F35" s="131">
        <f t="shared" si="2"/>
        <v>4060588</v>
      </c>
      <c r="G35" s="131">
        <f t="shared" si="2"/>
        <v>1313319</v>
      </c>
      <c r="H35" s="131">
        <f t="shared" si="2"/>
        <v>295360</v>
      </c>
      <c r="I35" s="131">
        <f t="shared" si="2"/>
        <v>212669</v>
      </c>
      <c r="J35" s="131">
        <f t="shared" si="2"/>
        <v>490783159</v>
      </c>
      <c r="K35" s="131">
        <f t="shared" si="2"/>
        <v>651867295</v>
      </c>
      <c r="L35" s="131">
        <f t="shared" si="2"/>
        <v>38665216</v>
      </c>
      <c r="M35" s="131">
        <f t="shared" si="2"/>
        <v>914772</v>
      </c>
      <c r="N35" s="131">
        <f t="shared" si="2"/>
        <v>27519</v>
      </c>
      <c r="O35" s="131">
        <f t="shared" si="2"/>
        <v>734501</v>
      </c>
      <c r="P35" s="57"/>
      <c r="Q35" s="25" t="s">
        <v>217</v>
      </c>
      <c r="R35" s="34"/>
      <c r="S35" s="131">
        <f t="shared" ref="S35:AB35" si="3">SUM(S10:S34)</f>
        <v>577373</v>
      </c>
      <c r="T35" s="131">
        <f t="shared" si="3"/>
        <v>115</v>
      </c>
      <c r="U35" s="131">
        <f t="shared" si="3"/>
        <v>2254280</v>
      </c>
      <c r="V35" s="131">
        <f t="shared" si="3"/>
        <v>6377</v>
      </c>
      <c r="W35" s="131">
        <f t="shared" si="3"/>
        <v>18194</v>
      </c>
      <c r="X35" s="131">
        <f t="shared" si="3"/>
        <v>34198</v>
      </c>
      <c r="Y35" s="131">
        <f t="shared" si="3"/>
        <v>1324</v>
      </c>
      <c r="Z35" s="131">
        <f t="shared" si="3"/>
        <v>35336055</v>
      </c>
      <c r="AA35" s="131">
        <f t="shared" si="3"/>
        <v>1014788</v>
      </c>
      <c r="AB35" s="144">
        <f t="shared" si="3"/>
        <v>36350843</v>
      </c>
      <c r="AC35" s="57"/>
      <c r="AE35" s="87"/>
    </row>
  </sheetData>
  <mergeCells count="28">
    <mergeCell ref="M6:O6"/>
    <mergeCell ref="S6:U6"/>
    <mergeCell ref="Z6:AB6"/>
    <mergeCell ref="Z7:AA7"/>
    <mergeCell ref="A35:B35"/>
    <mergeCell ref="P6:P9"/>
    <mergeCell ref="U7:U8"/>
    <mergeCell ref="V7:V8"/>
    <mergeCell ref="W7:W8"/>
    <mergeCell ref="X7:X8"/>
    <mergeCell ref="Y7:Y8"/>
    <mergeCell ref="AB7:AB8"/>
    <mergeCell ref="AC6:AC9"/>
    <mergeCell ref="C7:C8"/>
    <mergeCell ref="D7:D8"/>
    <mergeCell ref="E7:E8"/>
    <mergeCell ref="F7:F8"/>
    <mergeCell ref="G7:G8"/>
    <mergeCell ref="H7:H8"/>
    <mergeCell ref="I7:I8"/>
    <mergeCell ref="J7:J8"/>
    <mergeCell ref="K7:K8"/>
    <mergeCell ref="L7:L8"/>
    <mergeCell ref="M7:M8"/>
    <mergeCell ref="N7:N8"/>
    <mergeCell ref="O7:O8"/>
    <mergeCell ref="S7:S8"/>
    <mergeCell ref="T7:T8"/>
  </mergeCells>
  <phoneticPr fontId="2"/>
  <pageMargins left="0.78740157480314965" right="0.78740157480314965" top="0.78740157480314965" bottom="0.78740157480314965" header="0.51181102362204722" footer="0.51181102362204722"/>
  <pageSetup paperSize="9" firstPageNumber="7" orientation="portrait" useFirstPageNumber="1" r:id="rId1"/>
  <headerFooter scaleWithDoc="0" alignWithMargins="0">
    <oddFooter>&amp;C- &amp;P -</oddFooter>
  </headerFooter>
  <colBreaks count="3" manualBreakCount="3">
    <brk id="8" max="34" man="1"/>
    <brk id="16" max="34" man="1"/>
    <brk id="24" max="3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Y37"/>
  <sheetViews>
    <sheetView view="pageBreakPreview" zoomScaleSheetLayoutView="100" workbookViewId="0">
      <selection sqref="A1:XFD1048576"/>
    </sheetView>
  </sheetViews>
  <sheetFormatPr defaultColWidth="10.625" defaultRowHeight="20.100000000000001" customHeight="1" x14ac:dyDescent="0.15"/>
  <cols>
    <col min="1" max="1" width="5.625" style="17" customWidth="1"/>
    <col min="2" max="2" width="11.625" style="17" customWidth="1"/>
    <col min="3" max="5" width="8.625" style="17" customWidth="1"/>
    <col min="6" max="6" width="11.625" style="17" customWidth="1"/>
    <col min="7" max="16384" width="10.625" style="17"/>
  </cols>
  <sheetData>
    <row r="1" spans="1:10" ht="20.100000000000001" customHeight="1" x14ac:dyDescent="0.15">
      <c r="A1" s="17" t="str">
        <f>目次!A6</f>
        <v>令和３年度　市町村税の課税状況等の調</v>
      </c>
      <c r="I1" s="67"/>
      <c r="J1" s="67"/>
    </row>
    <row r="2" spans="1:10" ht="20.100000000000001" customHeight="1" x14ac:dyDescent="0.15">
      <c r="A2" s="17" t="s">
        <v>5</v>
      </c>
      <c r="I2" s="67"/>
      <c r="J2" s="67"/>
    </row>
    <row r="3" spans="1:10" ht="20.100000000000001" customHeight="1" x14ac:dyDescent="0.15">
      <c r="I3" s="67"/>
      <c r="J3" s="67"/>
    </row>
    <row r="4" spans="1:10" ht="20.100000000000001" customHeight="1" x14ac:dyDescent="0.15">
      <c r="A4" s="17" t="s">
        <v>91</v>
      </c>
      <c r="I4" s="67"/>
      <c r="J4" s="67"/>
    </row>
    <row r="5" spans="1:10" ht="20.100000000000001" customHeight="1" x14ac:dyDescent="0.15">
      <c r="I5" s="67"/>
      <c r="J5" s="67"/>
    </row>
    <row r="6" spans="1:10" ht="20.100000000000001" customHeight="1" x14ac:dyDescent="0.15">
      <c r="A6" s="19"/>
      <c r="B6" s="26" t="s">
        <v>9</v>
      </c>
      <c r="C6" s="132"/>
      <c r="D6" s="146"/>
      <c r="E6" s="147"/>
      <c r="F6" s="128"/>
      <c r="G6" s="53" t="s">
        <v>28</v>
      </c>
      <c r="H6" s="148"/>
      <c r="I6" s="67"/>
      <c r="J6" s="67"/>
    </row>
    <row r="7" spans="1:10" ht="24" x14ac:dyDescent="0.15">
      <c r="A7" s="20"/>
      <c r="B7" s="27"/>
      <c r="C7" s="41" t="s">
        <v>164</v>
      </c>
      <c r="D7" s="41" t="s">
        <v>57</v>
      </c>
      <c r="E7" s="41" t="s">
        <v>218</v>
      </c>
      <c r="F7" s="137" t="s">
        <v>58</v>
      </c>
      <c r="G7" s="41" t="s">
        <v>61</v>
      </c>
      <c r="H7" s="98" t="s">
        <v>65</v>
      </c>
      <c r="I7" s="67"/>
      <c r="J7" s="67"/>
    </row>
    <row r="8" spans="1:10" ht="20.100000000000001" customHeight="1" x14ac:dyDescent="0.15">
      <c r="A8" s="117" t="s">
        <v>26</v>
      </c>
      <c r="B8" s="27"/>
      <c r="C8" s="43" t="s">
        <v>25</v>
      </c>
      <c r="D8" s="43" t="s">
        <v>25</v>
      </c>
      <c r="E8" s="43" t="s">
        <v>25</v>
      </c>
      <c r="F8" s="43" t="s">
        <v>56</v>
      </c>
      <c r="G8" s="43" t="s">
        <v>56</v>
      </c>
      <c r="H8" s="62" t="s">
        <v>56</v>
      </c>
      <c r="I8" s="67"/>
      <c r="J8" s="67"/>
    </row>
    <row r="9" spans="1:10" ht="20.100000000000001" customHeight="1" x14ac:dyDescent="0.15">
      <c r="A9" s="22">
        <v>1</v>
      </c>
      <c r="B9" s="29" t="s">
        <v>161</v>
      </c>
      <c r="C9" s="122">
        <v>10079</v>
      </c>
      <c r="D9" s="129">
        <v>107262</v>
      </c>
      <c r="E9" s="129">
        <v>4181</v>
      </c>
      <c r="F9" s="129">
        <v>12144975</v>
      </c>
      <c r="G9" s="129">
        <v>11769649</v>
      </c>
      <c r="H9" s="139">
        <v>375326</v>
      </c>
      <c r="I9" s="67"/>
      <c r="J9" s="67"/>
    </row>
    <row r="10" spans="1:10" ht="20.100000000000001" customHeight="1" x14ac:dyDescent="0.15">
      <c r="A10" s="23">
        <v>2</v>
      </c>
      <c r="B10" s="30" t="s">
        <v>165</v>
      </c>
      <c r="C10" s="123">
        <v>2311</v>
      </c>
      <c r="D10" s="124">
        <v>16619</v>
      </c>
      <c r="E10" s="124">
        <v>1150</v>
      </c>
      <c r="F10" s="124">
        <v>1479924</v>
      </c>
      <c r="G10" s="124">
        <v>1421757</v>
      </c>
      <c r="H10" s="140">
        <v>58167</v>
      </c>
      <c r="I10" s="67"/>
      <c r="J10" s="67"/>
    </row>
    <row r="11" spans="1:10" ht="20.100000000000001" customHeight="1" x14ac:dyDescent="0.15">
      <c r="A11" s="23">
        <v>3</v>
      </c>
      <c r="B11" s="30" t="s">
        <v>166</v>
      </c>
      <c r="C11" s="124">
        <v>3308</v>
      </c>
      <c r="D11" s="124">
        <v>28239</v>
      </c>
      <c r="E11" s="124">
        <v>2259</v>
      </c>
      <c r="F11" s="124">
        <v>2358074</v>
      </c>
      <c r="G11" s="124">
        <v>2259237</v>
      </c>
      <c r="H11" s="140">
        <v>98837</v>
      </c>
      <c r="I11" s="67"/>
      <c r="J11" s="67"/>
    </row>
    <row r="12" spans="1:10" ht="20.100000000000001" customHeight="1" x14ac:dyDescent="0.15">
      <c r="A12" s="23">
        <v>4</v>
      </c>
      <c r="B12" s="30" t="s">
        <v>167</v>
      </c>
      <c r="C12" s="124">
        <v>2797</v>
      </c>
      <c r="D12" s="124">
        <v>25284</v>
      </c>
      <c r="E12" s="124">
        <v>1712</v>
      </c>
      <c r="F12" s="124">
        <v>2175067</v>
      </c>
      <c r="G12" s="124">
        <v>2086573</v>
      </c>
      <c r="H12" s="140">
        <v>88494</v>
      </c>
      <c r="I12" s="67"/>
      <c r="J12" s="67"/>
    </row>
    <row r="13" spans="1:10" ht="20.100000000000001" customHeight="1" x14ac:dyDescent="0.15">
      <c r="A13" s="24">
        <v>5</v>
      </c>
      <c r="B13" s="30" t="s">
        <v>170</v>
      </c>
      <c r="C13" s="125">
        <v>1918</v>
      </c>
      <c r="D13" s="125">
        <v>7511</v>
      </c>
      <c r="E13" s="125">
        <v>597</v>
      </c>
      <c r="F13" s="125">
        <v>603063</v>
      </c>
      <c r="G13" s="125">
        <v>576774</v>
      </c>
      <c r="H13" s="142">
        <v>26289</v>
      </c>
      <c r="I13" s="67"/>
      <c r="J13" s="67"/>
    </row>
    <row r="14" spans="1:10" ht="20.100000000000001" customHeight="1" x14ac:dyDescent="0.15">
      <c r="A14" s="23">
        <v>6</v>
      </c>
      <c r="B14" s="31" t="s">
        <v>172</v>
      </c>
      <c r="C14" s="123">
        <v>1885</v>
      </c>
      <c r="D14" s="130">
        <v>13771</v>
      </c>
      <c r="E14" s="130">
        <v>1178</v>
      </c>
      <c r="F14" s="130">
        <v>1035032</v>
      </c>
      <c r="G14" s="130">
        <v>986833</v>
      </c>
      <c r="H14" s="140">
        <v>48199</v>
      </c>
      <c r="I14" s="67"/>
      <c r="J14" s="67"/>
    </row>
    <row r="15" spans="1:10" s="67" customFormat="1" ht="20.100000000000001" customHeight="1" x14ac:dyDescent="0.15">
      <c r="A15" s="23">
        <v>7</v>
      </c>
      <c r="B15" s="30" t="s">
        <v>173</v>
      </c>
      <c r="C15" s="123">
        <v>1401</v>
      </c>
      <c r="D15" s="124">
        <v>10166</v>
      </c>
      <c r="E15" s="124">
        <v>887</v>
      </c>
      <c r="F15" s="124">
        <v>765792</v>
      </c>
      <c r="G15" s="124">
        <v>730211</v>
      </c>
      <c r="H15" s="140">
        <v>35581</v>
      </c>
    </row>
    <row r="16" spans="1:10" ht="20.100000000000001" customHeight="1" x14ac:dyDescent="0.15">
      <c r="A16" s="23">
        <v>8</v>
      </c>
      <c r="B16" s="32" t="s">
        <v>177</v>
      </c>
      <c r="C16" s="87">
        <v>2894</v>
      </c>
      <c r="D16" s="87">
        <v>25478</v>
      </c>
      <c r="E16" s="87">
        <v>1671</v>
      </c>
      <c r="F16" s="87">
        <v>2224301</v>
      </c>
      <c r="G16" s="87">
        <v>2135128</v>
      </c>
      <c r="H16" s="141">
        <v>89173</v>
      </c>
      <c r="I16" s="67"/>
      <c r="J16" s="67"/>
    </row>
    <row r="17" spans="1:25" ht="20.100000000000001" customHeight="1" x14ac:dyDescent="0.15">
      <c r="A17" s="23">
        <v>9</v>
      </c>
      <c r="B17" s="30" t="s">
        <v>179</v>
      </c>
      <c r="C17" s="87">
        <v>2878</v>
      </c>
      <c r="D17" s="87">
        <v>11182</v>
      </c>
      <c r="E17" s="87">
        <v>857</v>
      </c>
      <c r="F17" s="87">
        <v>913971</v>
      </c>
      <c r="G17" s="87">
        <v>874834</v>
      </c>
      <c r="H17" s="141">
        <v>39137</v>
      </c>
      <c r="I17" s="67"/>
      <c r="J17" s="67"/>
    </row>
    <row r="18" spans="1:25" ht="20.100000000000001" customHeight="1" x14ac:dyDescent="0.15">
      <c r="A18" s="24">
        <v>10</v>
      </c>
      <c r="B18" s="33" t="s">
        <v>180</v>
      </c>
      <c r="C18" s="125">
        <v>3774</v>
      </c>
      <c r="D18" s="125">
        <v>26606</v>
      </c>
      <c r="E18" s="125">
        <v>2313</v>
      </c>
      <c r="F18" s="125">
        <v>2176969</v>
      </c>
      <c r="G18" s="125">
        <v>2083848</v>
      </c>
      <c r="H18" s="142">
        <v>93121</v>
      </c>
      <c r="I18" s="67"/>
      <c r="J18" s="67"/>
    </row>
    <row r="19" spans="1:25" ht="20.100000000000001" customHeight="1" x14ac:dyDescent="0.15">
      <c r="A19" s="23">
        <v>11</v>
      </c>
      <c r="B19" s="30" t="s">
        <v>181</v>
      </c>
      <c r="C19" s="87">
        <v>1379</v>
      </c>
      <c r="D19" s="87">
        <v>9662</v>
      </c>
      <c r="E19" s="87">
        <v>766</v>
      </c>
      <c r="F19" s="87">
        <v>789869</v>
      </c>
      <c r="G19" s="87">
        <v>756052</v>
      </c>
      <c r="H19" s="141">
        <v>33817</v>
      </c>
      <c r="I19" s="67"/>
      <c r="J19" s="67"/>
    </row>
    <row r="20" spans="1:25" ht="20.100000000000001" customHeight="1" x14ac:dyDescent="0.15">
      <c r="A20" s="23">
        <v>12</v>
      </c>
      <c r="B20" s="30" t="s">
        <v>315</v>
      </c>
      <c r="C20" s="87">
        <v>1074</v>
      </c>
      <c r="D20" s="87">
        <v>7881</v>
      </c>
      <c r="E20" s="87">
        <v>520</v>
      </c>
      <c r="F20" s="87">
        <v>751516</v>
      </c>
      <c r="G20" s="87">
        <v>723932</v>
      </c>
      <c r="H20" s="141">
        <v>27584</v>
      </c>
      <c r="I20" s="67"/>
      <c r="J20" s="67"/>
    </row>
    <row r="21" spans="1:25" ht="20.100000000000001" customHeight="1" x14ac:dyDescent="0.15">
      <c r="A21" s="23">
        <v>13</v>
      </c>
      <c r="B21" s="30" t="s">
        <v>317</v>
      </c>
      <c r="C21" s="87">
        <v>1399</v>
      </c>
      <c r="D21" s="87">
        <v>7906</v>
      </c>
      <c r="E21" s="87">
        <v>843</v>
      </c>
      <c r="F21" s="87">
        <v>588505</v>
      </c>
      <c r="G21" s="87">
        <v>560834</v>
      </c>
      <c r="H21" s="141">
        <v>27671</v>
      </c>
      <c r="I21" s="67"/>
      <c r="J21" s="67"/>
    </row>
    <row r="22" spans="1:25" ht="20.100000000000001" customHeight="1" x14ac:dyDescent="0.15">
      <c r="A22" s="23">
        <v>14</v>
      </c>
      <c r="B22" s="30" t="s">
        <v>182</v>
      </c>
      <c r="C22" s="87">
        <v>396</v>
      </c>
      <c r="D22" s="87">
        <v>1510</v>
      </c>
      <c r="E22" s="87">
        <v>85</v>
      </c>
      <c r="F22" s="87">
        <v>142619</v>
      </c>
      <c r="G22" s="87">
        <v>137334</v>
      </c>
      <c r="H22" s="141">
        <v>5285</v>
      </c>
      <c r="I22" s="67"/>
      <c r="J22" s="67"/>
    </row>
    <row r="23" spans="1:25" ht="20.100000000000001" customHeight="1" x14ac:dyDescent="0.15">
      <c r="A23" s="24">
        <v>15</v>
      </c>
      <c r="B23" s="30" t="s">
        <v>184</v>
      </c>
      <c r="C23" s="125">
        <v>196</v>
      </c>
      <c r="D23" s="125">
        <v>560</v>
      </c>
      <c r="E23" s="125">
        <v>41</v>
      </c>
      <c r="F23" s="125">
        <v>39840</v>
      </c>
      <c r="G23" s="125">
        <v>37880</v>
      </c>
      <c r="H23" s="142">
        <v>1960</v>
      </c>
      <c r="I23" s="67"/>
      <c r="J23" s="67"/>
      <c r="K23" s="67"/>
      <c r="L23" s="67"/>
      <c r="M23" s="67"/>
      <c r="N23" s="67"/>
      <c r="O23" s="67"/>
      <c r="P23" s="67"/>
      <c r="Q23" s="67"/>
      <c r="R23" s="67"/>
      <c r="S23" s="67"/>
      <c r="T23" s="67"/>
      <c r="U23" s="67"/>
      <c r="V23" s="67"/>
    </row>
    <row r="24" spans="1:25" ht="20.100000000000001" customHeight="1" x14ac:dyDescent="0.15">
      <c r="A24" s="23">
        <v>16</v>
      </c>
      <c r="B24" s="31" t="s">
        <v>185</v>
      </c>
      <c r="C24" s="87">
        <v>320</v>
      </c>
      <c r="D24" s="87">
        <v>862</v>
      </c>
      <c r="E24" s="87">
        <v>101</v>
      </c>
      <c r="F24" s="87">
        <v>51794</v>
      </c>
      <c r="G24" s="87">
        <v>48777</v>
      </c>
      <c r="H24" s="141">
        <v>3017</v>
      </c>
      <c r="I24" s="67"/>
      <c r="J24" s="67"/>
      <c r="K24" s="67"/>
      <c r="L24" s="67"/>
      <c r="M24" s="67"/>
      <c r="N24" s="67"/>
      <c r="O24" s="67"/>
      <c r="P24" s="67"/>
      <c r="Q24" s="67"/>
      <c r="R24" s="67"/>
      <c r="S24" s="67"/>
      <c r="T24" s="67"/>
      <c r="U24" s="67"/>
      <c r="V24" s="67"/>
      <c r="W24" s="67"/>
      <c r="X24" s="67"/>
      <c r="Y24" s="67"/>
    </row>
    <row r="25" spans="1:25" ht="20.100000000000001" customHeight="1" x14ac:dyDescent="0.15">
      <c r="A25" s="23">
        <v>17</v>
      </c>
      <c r="B25" s="30" t="s">
        <v>318</v>
      </c>
      <c r="C25" s="87">
        <v>1241</v>
      </c>
      <c r="D25" s="87">
        <v>4714</v>
      </c>
      <c r="E25" s="87">
        <v>330</v>
      </c>
      <c r="F25" s="87">
        <v>353020</v>
      </c>
      <c r="G25" s="87">
        <v>336521</v>
      </c>
      <c r="H25" s="141">
        <v>16499</v>
      </c>
      <c r="I25" s="67"/>
      <c r="J25" s="67"/>
      <c r="K25" s="67"/>
      <c r="L25" s="67"/>
      <c r="M25" s="67"/>
      <c r="N25" s="67"/>
      <c r="O25" s="67"/>
      <c r="P25" s="67"/>
      <c r="Q25" s="67"/>
      <c r="R25" s="67"/>
      <c r="S25" s="67"/>
      <c r="T25" s="67"/>
      <c r="U25" s="67"/>
      <c r="V25" s="67"/>
      <c r="W25" s="67"/>
      <c r="X25" s="67"/>
      <c r="Y25" s="67"/>
    </row>
    <row r="26" spans="1:25" ht="20.100000000000001" customHeight="1" x14ac:dyDescent="0.15">
      <c r="A26" s="23">
        <v>18</v>
      </c>
      <c r="B26" s="30" t="s">
        <v>319</v>
      </c>
      <c r="C26" s="87">
        <v>588</v>
      </c>
      <c r="D26" s="87">
        <v>1898</v>
      </c>
      <c r="E26" s="87">
        <v>187</v>
      </c>
      <c r="F26" s="87">
        <v>135036</v>
      </c>
      <c r="G26" s="87">
        <v>128393</v>
      </c>
      <c r="H26" s="141">
        <v>6643</v>
      </c>
      <c r="I26" s="67"/>
      <c r="J26" s="67"/>
      <c r="K26" s="67"/>
      <c r="L26" s="67"/>
      <c r="M26" s="67"/>
      <c r="N26" s="67"/>
      <c r="O26" s="67"/>
      <c r="P26" s="67"/>
      <c r="Q26" s="67"/>
      <c r="R26" s="67"/>
      <c r="S26" s="67"/>
      <c r="T26" s="67"/>
      <c r="U26" s="67"/>
      <c r="V26" s="67"/>
      <c r="W26" s="67"/>
      <c r="X26" s="67"/>
      <c r="Y26" s="67"/>
    </row>
    <row r="27" spans="1:25" ht="20.100000000000001" customHeight="1" x14ac:dyDescent="0.15">
      <c r="A27" s="23">
        <v>19</v>
      </c>
      <c r="B27" s="30" t="s">
        <v>139</v>
      </c>
      <c r="C27" s="87">
        <v>905</v>
      </c>
      <c r="D27" s="87">
        <v>2570</v>
      </c>
      <c r="E27" s="87">
        <v>220</v>
      </c>
      <c r="F27" s="87">
        <v>196502</v>
      </c>
      <c r="G27" s="87">
        <v>187507</v>
      </c>
      <c r="H27" s="141">
        <v>8995</v>
      </c>
      <c r="I27" s="67"/>
      <c r="J27" s="67"/>
      <c r="K27" s="67"/>
      <c r="L27" s="67"/>
      <c r="M27" s="67"/>
      <c r="N27" s="67"/>
      <c r="O27" s="67"/>
      <c r="P27" s="67"/>
      <c r="Q27" s="67"/>
      <c r="R27" s="67"/>
      <c r="S27" s="67"/>
      <c r="T27" s="67"/>
      <c r="U27" s="67"/>
      <c r="V27" s="67"/>
      <c r="W27" s="67"/>
      <c r="X27" s="67"/>
      <c r="Y27" s="67"/>
    </row>
    <row r="28" spans="1:25" ht="20.100000000000001" customHeight="1" x14ac:dyDescent="0.15">
      <c r="A28" s="24">
        <v>20</v>
      </c>
      <c r="B28" s="33" t="s">
        <v>187</v>
      </c>
      <c r="C28" s="125">
        <v>713</v>
      </c>
      <c r="D28" s="125">
        <v>1765</v>
      </c>
      <c r="E28" s="125">
        <v>159</v>
      </c>
      <c r="F28" s="125">
        <v>135858</v>
      </c>
      <c r="G28" s="125">
        <v>129680</v>
      </c>
      <c r="H28" s="142">
        <v>6178</v>
      </c>
      <c r="I28" s="67"/>
      <c r="J28" s="67"/>
      <c r="K28" s="67"/>
      <c r="L28" s="67"/>
      <c r="M28" s="67"/>
      <c r="N28" s="67"/>
      <c r="O28" s="67"/>
      <c r="P28" s="67"/>
      <c r="Q28" s="67"/>
      <c r="R28" s="67"/>
      <c r="S28" s="67"/>
      <c r="T28" s="67"/>
      <c r="U28" s="67"/>
      <c r="V28" s="67"/>
      <c r="W28" s="67"/>
      <c r="X28" s="67"/>
      <c r="Y28" s="67"/>
    </row>
    <row r="29" spans="1:25" ht="20.100000000000001" customHeight="1" x14ac:dyDescent="0.15">
      <c r="A29" s="23">
        <v>21</v>
      </c>
      <c r="B29" s="30" t="s">
        <v>188</v>
      </c>
      <c r="C29" s="87">
        <v>639</v>
      </c>
      <c r="D29" s="87">
        <v>1451</v>
      </c>
      <c r="E29" s="87">
        <v>145</v>
      </c>
      <c r="F29" s="87">
        <v>107940</v>
      </c>
      <c r="G29" s="87">
        <v>102861</v>
      </c>
      <c r="H29" s="141">
        <v>5079</v>
      </c>
      <c r="I29" s="67"/>
      <c r="J29" s="67"/>
    </row>
    <row r="30" spans="1:25" ht="20.100000000000001" customHeight="1" x14ac:dyDescent="0.15">
      <c r="A30" s="23">
        <v>22</v>
      </c>
      <c r="B30" s="30" t="s">
        <v>189</v>
      </c>
      <c r="C30" s="87">
        <v>133</v>
      </c>
      <c r="D30" s="87">
        <v>305</v>
      </c>
      <c r="E30" s="87">
        <v>16</v>
      </c>
      <c r="F30" s="87">
        <v>31728</v>
      </c>
      <c r="G30" s="87">
        <v>30660</v>
      </c>
      <c r="H30" s="141">
        <v>1068</v>
      </c>
      <c r="I30" s="67"/>
      <c r="J30" s="67"/>
    </row>
    <row r="31" spans="1:25" ht="20.100000000000001" customHeight="1" x14ac:dyDescent="0.15">
      <c r="A31" s="23">
        <v>23</v>
      </c>
      <c r="B31" s="30" t="s">
        <v>191</v>
      </c>
      <c r="C31" s="87">
        <v>1598</v>
      </c>
      <c r="D31" s="87">
        <v>6163</v>
      </c>
      <c r="E31" s="87">
        <v>633</v>
      </c>
      <c r="F31" s="87">
        <v>430238</v>
      </c>
      <c r="G31" s="87">
        <v>408667</v>
      </c>
      <c r="H31" s="141">
        <v>21571</v>
      </c>
      <c r="I31" s="67"/>
      <c r="J31" s="67"/>
    </row>
    <row r="32" spans="1:25" ht="20.100000000000001" customHeight="1" x14ac:dyDescent="0.15">
      <c r="A32" s="23">
        <v>24</v>
      </c>
      <c r="B32" s="30" t="s">
        <v>192</v>
      </c>
      <c r="C32" s="87">
        <v>994</v>
      </c>
      <c r="D32" s="87">
        <v>4560</v>
      </c>
      <c r="E32" s="87">
        <v>493</v>
      </c>
      <c r="F32" s="87">
        <v>301865</v>
      </c>
      <c r="G32" s="87">
        <v>285905</v>
      </c>
      <c r="H32" s="141">
        <v>15960</v>
      </c>
      <c r="I32" s="67"/>
      <c r="J32" s="67"/>
    </row>
    <row r="33" spans="1:10" ht="20.100000000000001" customHeight="1" x14ac:dyDescent="0.15">
      <c r="A33" s="23">
        <v>25</v>
      </c>
      <c r="B33" s="30" t="s">
        <v>12</v>
      </c>
      <c r="C33" s="87">
        <v>309</v>
      </c>
      <c r="D33" s="87">
        <v>864</v>
      </c>
      <c r="E33" s="87">
        <v>103</v>
      </c>
      <c r="F33" s="87">
        <v>52551</v>
      </c>
      <c r="G33" s="87">
        <v>49527</v>
      </c>
      <c r="H33" s="141">
        <v>3024</v>
      </c>
      <c r="I33" s="67"/>
      <c r="J33" s="67"/>
    </row>
    <row r="34" spans="1:10" ht="20.100000000000001" customHeight="1" x14ac:dyDescent="0.15">
      <c r="A34" s="25" t="s">
        <v>217</v>
      </c>
      <c r="B34" s="34"/>
      <c r="C34" s="145">
        <f t="shared" ref="C34:H34" si="0">SUM(C9:C33)</f>
        <v>45129</v>
      </c>
      <c r="D34" s="131">
        <f t="shared" si="0"/>
        <v>324789</v>
      </c>
      <c r="E34" s="131">
        <f t="shared" si="0"/>
        <v>21447</v>
      </c>
      <c r="F34" s="131">
        <f t="shared" si="0"/>
        <v>29986049</v>
      </c>
      <c r="G34" s="131">
        <f t="shared" si="0"/>
        <v>28849374</v>
      </c>
      <c r="H34" s="144">
        <f t="shared" si="0"/>
        <v>1136675</v>
      </c>
      <c r="I34" s="67"/>
      <c r="J34" s="67"/>
    </row>
    <row r="35" spans="1:10" ht="20.100000000000001" customHeight="1" x14ac:dyDescent="0.15">
      <c r="I35" s="67"/>
      <c r="J35" s="67"/>
    </row>
    <row r="36" spans="1:10" ht="20.100000000000001" customHeight="1" x14ac:dyDescent="0.15">
      <c r="I36" s="67"/>
      <c r="J36" s="67"/>
    </row>
    <row r="37" spans="1:10" ht="20.100000000000001" customHeight="1" x14ac:dyDescent="0.15">
      <c r="I37" s="67"/>
      <c r="J37" s="67"/>
    </row>
  </sheetData>
  <phoneticPr fontId="2"/>
  <pageMargins left="0.78740157480314965" right="0.78740157480314965" top="0.78740157480314965" bottom="0.78740157480314965" header="0.51181102362204722" footer="0.51181102362204722"/>
  <pageSetup paperSize="9" firstPageNumber="11" orientation="portrait" useFirstPageNumber="1" r:id="rId1"/>
  <headerFooter scaleWithDoc="0" alignWithMargins="0">
    <oddFooter>&amp;C-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Y37"/>
  <sheetViews>
    <sheetView view="pageBreakPreview" zoomScaleSheetLayoutView="100" workbookViewId="0">
      <selection activeCell="K23" sqref="K23"/>
    </sheetView>
  </sheetViews>
  <sheetFormatPr defaultColWidth="10.625" defaultRowHeight="20.100000000000001" customHeight="1" x14ac:dyDescent="0.15"/>
  <cols>
    <col min="1" max="1" width="5.625" style="17" customWidth="1"/>
    <col min="2" max="2" width="11.625" style="17" customWidth="1"/>
    <col min="3" max="5" width="8.625" style="17" customWidth="1"/>
    <col min="6" max="6" width="11.625" style="17" customWidth="1"/>
    <col min="7" max="16384" width="10.625" style="17"/>
  </cols>
  <sheetData>
    <row r="1" spans="1:10" ht="20.100000000000001" customHeight="1" x14ac:dyDescent="0.15">
      <c r="A1" s="17" t="str">
        <f>目次!A6</f>
        <v>令和３年度　市町村税の課税状況等の調</v>
      </c>
      <c r="I1" s="67"/>
      <c r="J1" s="67"/>
    </row>
    <row r="2" spans="1:10" ht="20.100000000000001" customHeight="1" x14ac:dyDescent="0.15">
      <c r="A2" s="17" t="s">
        <v>5</v>
      </c>
      <c r="I2" s="67"/>
      <c r="J2" s="67"/>
    </row>
    <row r="3" spans="1:10" ht="20.100000000000001" customHeight="1" x14ac:dyDescent="0.15">
      <c r="I3" s="67"/>
      <c r="J3" s="67"/>
    </row>
    <row r="4" spans="1:10" ht="20.100000000000001" customHeight="1" x14ac:dyDescent="0.15">
      <c r="A4" s="17" t="s">
        <v>343</v>
      </c>
      <c r="I4" s="67"/>
      <c r="J4" s="67"/>
    </row>
    <row r="5" spans="1:10" ht="20.100000000000001" customHeight="1" x14ac:dyDescent="0.15">
      <c r="I5" s="67"/>
      <c r="J5" s="67"/>
    </row>
    <row r="6" spans="1:10" ht="20.100000000000001" customHeight="1" x14ac:dyDescent="0.15">
      <c r="A6" s="19"/>
      <c r="B6" s="26" t="s">
        <v>9</v>
      </c>
      <c r="C6" s="132"/>
      <c r="D6" s="146"/>
      <c r="E6" s="147"/>
      <c r="F6" s="128"/>
      <c r="G6" s="53" t="s">
        <v>28</v>
      </c>
      <c r="H6" s="148"/>
      <c r="I6" s="67"/>
      <c r="J6" s="67"/>
    </row>
    <row r="7" spans="1:10" ht="24" x14ac:dyDescent="0.15">
      <c r="A7" s="20"/>
      <c r="B7" s="27"/>
      <c r="C7" s="41" t="s">
        <v>164</v>
      </c>
      <c r="D7" s="41" t="s">
        <v>57</v>
      </c>
      <c r="E7" s="41" t="s">
        <v>218</v>
      </c>
      <c r="F7" s="137" t="s">
        <v>58</v>
      </c>
      <c r="G7" s="41" t="s">
        <v>61</v>
      </c>
      <c r="H7" s="98" t="s">
        <v>65</v>
      </c>
      <c r="I7" s="67"/>
      <c r="J7" s="67"/>
    </row>
    <row r="8" spans="1:10" ht="20.100000000000001" customHeight="1" x14ac:dyDescent="0.15">
      <c r="A8" s="117" t="s">
        <v>26</v>
      </c>
      <c r="B8" s="27"/>
      <c r="C8" s="43" t="s">
        <v>25</v>
      </c>
      <c r="D8" s="43" t="s">
        <v>25</v>
      </c>
      <c r="E8" s="43" t="s">
        <v>25</v>
      </c>
      <c r="F8" s="43" t="s">
        <v>56</v>
      </c>
      <c r="G8" s="43" t="s">
        <v>56</v>
      </c>
      <c r="H8" s="62" t="s">
        <v>56</v>
      </c>
      <c r="I8" s="67"/>
      <c r="J8" s="67"/>
    </row>
    <row r="9" spans="1:10" ht="20.100000000000001" customHeight="1" x14ac:dyDescent="0.15">
      <c r="A9" s="22">
        <v>1</v>
      </c>
      <c r="B9" s="29" t="s">
        <v>161</v>
      </c>
      <c r="C9" s="122">
        <v>8</v>
      </c>
      <c r="D9" s="129">
        <v>27950</v>
      </c>
      <c r="E9" s="129">
        <v>4702</v>
      </c>
      <c r="F9" s="129">
        <v>455254</v>
      </c>
      <c r="G9" s="129">
        <v>413614</v>
      </c>
      <c r="H9" s="139">
        <v>41640</v>
      </c>
      <c r="I9" s="67"/>
      <c r="J9" s="67"/>
    </row>
    <row r="10" spans="1:10" ht="20.100000000000001" customHeight="1" x14ac:dyDescent="0.15">
      <c r="A10" s="23">
        <v>2</v>
      </c>
      <c r="B10" s="30" t="s">
        <v>165</v>
      </c>
      <c r="C10" s="123">
        <v>7</v>
      </c>
      <c r="D10" s="124">
        <v>4682</v>
      </c>
      <c r="E10" s="124">
        <v>1974</v>
      </c>
      <c r="F10" s="124">
        <v>81193</v>
      </c>
      <c r="G10" s="124">
        <v>68633</v>
      </c>
      <c r="H10" s="140">
        <v>12560</v>
      </c>
      <c r="I10" s="67"/>
      <c r="J10" s="67"/>
    </row>
    <row r="11" spans="1:10" ht="20.100000000000001" customHeight="1" x14ac:dyDescent="0.15">
      <c r="A11" s="23">
        <v>3</v>
      </c>
      <c r="B11" s="30" t="s">
        <v>166</v>
      </c>
      <c r="C11" s="124">
        <v>6</v>
      </c>
      <c r="D11" s="124">
        <v>8469</v>
      </c>
      <c r="E11" s="124">
        <v>4913</v>
      </c>
      <c r="F11" s="124">
        <v>112830</v>
      </c>
      <c r="G11" s="124">
        <v>89276</v>
      </c>
      <c r="H11" s="140">
        <v>23554</v>
      </c>
      <c r="I11" s="67"/>
      <c r="J11" s="67"/>
    </row>
    <row r="12" spans="1:10" ht="20.100000000000001" customHeight="1" x14ac:dyDescent="0.15">
      <c r="A12" s="23">
        <v>4</v>
      </c>
      <c r="B12" s="30" t="s">
        <v>167</v>
      </c>
      <c r="C12" s="124">
        <v>7</v>
      </c>
      <c r="D12" s="124">
        <v>4848</v>
      </c>
      <c r="E12" s="124">
        <v>1895</v>
      </c>
      <c r="F12" s="124">
        <v>92517</v>
      </c>
      <c r="G12" s="124">
        <v>76901</v>
      </c>
      <c r="H12" s="140">
        <v>15616</v>
      </c>
      <c r="I12" s="67"/>
      <c r="J12" s="67"/>
    </row>
    <row r="13" spans="1:10" ht="20.100000000000001" customHeight="1" x14ac:dyDescent="0.15">
      <c r="A13" s="24">
        <v>5</v>
      </c>
      <c r="B13" s="30" t="s">
        <v>170</v>
      </c>
      <c r="C13" s="125">
        <v>6</v>
      </c>
      <c r="D13" s="125">
        <v>2088</v>
      </c>
      <c r="E13" s="125">
        <v>744</v>
      </c>
      <c r="F13" s="125">
        <v>39874</v>
      </c>
      <c r="G13" s="149">
        <v>34318</v>
      </c>
      <c r="H13" s="142">
        <v>5556</v>
      </c>
      <c r="I13" s="67"/>
      <c r="J13" s="67"/>
    </row>
    <row r="14" spans="1:10" ht="20.100000000000001" customHeight="1" x14ac:dyDescent="0.15">
      <c r="A14" s="23">
        <v>6</v>
      </c>
      <c r="B14" s="31" t="s">
        <v>172</v>
      </c>
      <c r="C14" s="123">
        <v>6</v>
      </c>
      <c r="D14" s="130">
        <v>2586</v>
      </c>
      <c r="E14" s="130">
        <v>879</v>
      </c>
      <c r="F14" s="130">
        <v>47989</v>
      </c>
      <c r="G14" s="124">
        <v>41366</v>
      </c>
      <c r="H14" s="140">
        <v>6623</v>
      </c>
      <c r="I14" s="67"/>
      <c r="J14" s="67"/>
    </row>
    <row r="15" spans="1:10" s="67" customFormat="1" ht="20.100000000000001" customHeight="1" x14ac:dyDescent="0.15">
      <c r="A15" s="23">
        <v>7</v>
      </c>
      <c r="B15" s="30" t="s">
        <v>173</v>
      </c>
      <c r="C15" s="123">
        <v>6</v>
      </c>
      <c r="D15" s="124">
        <v>2789</v>
      </c>
      <c r="E15" s="124">
        <v>1229</v>
      </c>
      <c r="F15" s="124">
        <v>43251</v>
      </c>
      <c r="G15" s="124">
        <v>36189</v>
      </c>
      <c r="H15" s="140">
        <v>7062</v>
      </c>
    </row>
    <row r="16" spans="1:10" ht="20.100000000000001" customHeight="1" x14ac:dyDescent="0.15">
      <c r="A16" s="23">
        <v>8</v>
      </c>
      <c r="B16" s="32" t="s">
        <v>177</v>
      </c>
      <c r="C16" s="87">
        <v>6</v>
      </c>
      <c r="D16" s="87">
        <v>4651</v>
      </c>
      <c r="E16" s="87">
        <v>1973</v>
      </c>
      <c r="F16" s="87">
        <v>87032</v>
      </c>
      <c r="G16" s="124">
        <v>71899</v>
      </c>
      <c r="H16" s="141">
        <v>15133</v>
      </c>
      <c r="I16" s="67"/>
      <c r="J16" s="67"/>
    </row>
    <row r="17" spans="1:25" ht="20.100000000000001" customHeight="1" x14ac:dyDescent="0.15">
      <c r="A17" s="23">
        <v>9</v>
      </c>
      <c r="B17" s="30" t="s">
        <v>179</v>
      </c>
      <c r="C17" s="87">
        <v>6</v>
      </c>
      <c r="D17" s="87">
        <v>2864</v>
      </c>
      <c r="E17" s="87">
        <v>1398</v>
      </c>
      <c r="F17" s="87">
        <v>46151</v>
      </c>
      <c r="G17" s="124">
        <v>38540</v>
      </c>
      <c r="H17" s="141">
        <v>7611</v>
      </c>
      <c r="I17" s="67"/>
      <c r="J17" s="67"/>
    </row>
    <row r="18" spans="1:25" ht="20.100000000000001" customHeight="1" x14ac:dyDescent="0.15">
      <c r="A18" s="24">
        <v>10</v>
      </c>
      <c r="B18" s="33" t="s">
        <v>180</v>
      </c>
      <c r="C18" s="125">
        <v>6</v>
      </c>
      <c r="D18" s="125">
        <v>4686</v>
      </c>
      <c r="E18" s="125">
        <v>1211</v>
      </c>
      <c r="F18" s="125">
        <v>106583</v>
      </c>
      <c r="G18" s="149">
        <v>94880</v>
      </c>
      <c r="H18" s="142">
        <v>11703</v>
      </c>
      <c r="I18" s="67"/>
      <c r="J18" s="67"/>
    </row>
    <row r="19" spans="1:25" ht="20.100000000000001" customHeight="1" x14ac:dyDescent="0.15">
      <c r="A19" s="23">
        <v>11</v>
      </c>
      <c r="B19" s="30" t="s">
        <v>181</v>
      </c>
      <c r="C19" s="87">
        <v>6</v>
      </c>
      <c r="D19" s="87">
        <v>2633</v>
      </c>
      <c r="E19" s="87">
        <v>916</v>
      </c>
      <c r="F19" s="87">
        <v>46104</v>
      </c>
      <c r="G19" s="124">
        <v>39222</v>
      </c>
      <c r="H19" s="141">
        <v>6882</v>
      </c>
      <c r="I19" s="67"/>
      <c r="J19" s="67"/>
    </row>
    <row r="20" spans="1:25" ht="20.100000000000001" customHeight="1" x14ac:dyDescent="0.15">
      <c r="A20" s="23">
        <v>12</v>
      </c>
      <c r="B20" s="30" t="s">
        <v>315</v>
      </c>
      <c r="C20" s="87">
        <v>5</v>
      </c>
      <c r="D20" s="87">
        <v>2015</v>
      </c>
      <c r="E20" s="87">
        <v>603</v>
      </c>
      <c r="F20" s="87">
        <v>64258</v>
      </c>
      <c r="G20" s="124">
        <v>58576</v>
      </c>
      <c r="H20" s="141">
        <v>5682</v>
      </c>
      <c r="I20" s="67"/>
      <c r="J20" s="67"/>
    </row>
    <row r="21" spans="1:25" ht="20.100000000000001" customHeight="1" x14ac:dyDescent="0.15">
      <c r="A21" s="23">
        <v>13</v>
      </c>
      <c r="B21" s="30" t="s">
        <v>317</v>
      </c>
      <c r="C21" s="87">
        <v>5</v>
      </c>
      <c r="D21" s="87">
        <v>2351</v>
      </c>
      <c r="E21" s="87">
        <v>1131</v>
      </c>
      <c r="F21" s="87">
        <v>38066</v>
      </c>
      <c r="G21" s="124">
        <v>31819</v>
      </c>
      <c r="H21" s="141">
        <v>6247</v>
      </c>
      <c r="I21" s="67"/>
      <c r="J21" s="67"/>
    </row>
    <row r="22" spans="1:25" ht="20.100000000000001" customHeight="1" x14ac:dyDescent="0.15">
      <c r="A22" s="23">
        <v>14</v>
      </c>
      <c r="B22" s="30" t="s">
        <v>182</v>
      </c>
      <c r="C22" s="87">
        <v>4</v>
      </c>
      <c r="D22" s="87">
        <v>539</v>
      </c>
      <c r="E22" s="87">
        <v>231</v>
      </c>
      <c r="F22" s="87">
        <v>8531</v>
      </c>
      <c r="G22" s="124">
        <v>7037</v>
      </c>
      <c r="H22" s="141">
        <v>1494</v>
      </c>
      <c r="I22" s="67"/>
      <c r="J22" s="67"/>
    </row>
    <row r="23" spans="1:25" ht="20.100000000000001" customHeight="1" x14ac:dyDescent="0.15">
      <c r="A23" s="24">
        <v>15</v>
      </c>
      <c r="B23" s="30" t="s">
        <v>184</v>
      </c>
      <c r="C23" s="125">
        <v>3</v>
      </c>
      <c r="D23" s="125">
        <v>219</v>
      </c>
      <c r="E23" s="125">
        <v>83</v>
      </c>
      <c r="F23" s="125">
        <v>4793</v>
      </c>
      <c r="G23" s="149">
        <v>4027</v>
      </c>
      <c r="H23" s="142">
        <v>766</v>
      </c>
      <c r="I23" s="67"/>
      <c r="J23" s="67"/>
      <c r="K23" s="67"/>
      <c r="L23" s="67"/>
      <c r="M23" s="67"/>
      <c r="N23" s="67"/>
      <c r="O23" s="67"/>
      <c r="P23" s="67"/>
      <c r="Q23" s="67"/>
      <c r="R23" s="67"/>
      <c r="S23" s="67"/>
      <c r="T23" s="67"/>
      <c r="U23" s="67"/>
      <c r="V23" s="67"/>
    </row>
    <row r="24" spans="1:25" ht="20.100000000000001" customHeight="1" x14ac:dyDescent="0.15">
      <c r="A24" s="23">
        <v>16</v>
      </c>
      <c r="B24" s="31" t="s">
        <v>185</v>
      </c>
      <c r="C24" s="87">
        <v>3</v>
      </c>
      <c r="D24" s="87">
        <v>272</v>
      </c>
      <c r="E24" s="87">
        <v>160</v>
      </c>
      <c r="F24" s="87">
        <v>2884</v>
      </c>
      <c r="G24" s="124">
        <v>2138</v>
      </c>
      <c r="H24" s="141">
        <v>746</v>
      </c>
      <c r="I24" s="67"/>
      <c r="J24" s="67"/>
      <c r="K24" s="67"/>
      <c r="L24" s="67"/>
      <c r="M24" s="67"/>
      <c r="N24" s="67"/>
      <c r="O24" s="67"/>
      <c r="P24" s="67"/>
      <c r="Q24" s="67"/>
      <c r="R24" s="67"/>
      <c r="S24" s="67"/>
      <c r="T24" s="67"/>
      <c r="U24" s="67"/>
      <c r="V24" s="67"/>
      <c r="W24" s="67"/>
      <c r="X24" s="67"/>
      <c r="Y24" s="67"/>
    </row>
    <row r="25" spans="1:25" ht="20.100000000000001" customHeight="1" x14ac:dyDescent="0.15">
      <c r="A25" s="23">
        <v>17</v>
      </c>
      <c r="B25" s="30" t="s">
        <v>318</v>
      </c>
      <c r="C25" s="87">
        <v>5</v>
      </c>
      <c r="D25" s="87">
        <v>1252</v>
      </c>
      <c r="E25" s="87">
        <v>658</v>
      </c>
      <c r="F25" s="87">
        <v>16821</v>
      </c>
      <c r="G25" s="124">
        <v>13635</v>
      </c>
      <c r="H25" s="141">
        <v>3186</v>
      </c>
      <c r="I25" s="67"/>
      <c r="J25" s="67"/>
      <c r="K25" s="67"/>
      <c r="L25" s="67"/>
      <c r="M25" s="67"/>
      <c r="N25" s="67"/>
      <c r="O25" s="67"/>
      <c r="P25" s="67"/>
      <c r="Q25" s="67"/>
      <c r="R25" s="67"/>
      <c r="S25" s="67"/>
      <c r="T25" s="67"/>
      <c r="U25" s="67"/>
      <c r="V25" s="67"/>
      <c r="W25" s="67"/>
      <c r="X25" s="67"/>
      <c r="Y25" s="67"/>
    </row>
    <row r="26" spans="1:25" ht="20.100000000000001" customHeight="1" x14ac:dyDescent="0.15">
      <c r="A26" s="23">
        <v>18</v>
      </c>
      <c r="B26" s="30" t="s">
        <v>319</v>
      </c>
      <c r="C26" s="87">
        <v>3</v>
      </c>
      <c r="D26" s="87">
        <v>546</v>
      </c>
      <c r="E26" s="87">
        <v>280</v>
      </c>
      <c r="F26" s="87">
        <v>7959</v>
      </c>
      <c r="G26" s="124">
        <v>6529</v>
      </c>
      <c r="H26" s="141">
        <v>1430</v>
      </c>
      <c r="I26" s="67"/>
      <c r="J26" s="67"/>
      <c r="K26" s="67"/>
      <c r="L26" s="67"/>
      <c r="M26" s="67"/>
      <c r="N26" s="67"/>
      <c r="O26" s="67"/>
      <c r="P26" s="67"/>
      <c r="Q26" s="67"/>
      <c r="R26" s="67"/>
      <c r="S26" s="67"/>
      <c r="T26" s="67"/>
      <c r="U26" s="67"/>
      <c r="V26" s="67"/>
      <c r="W26" s="67"/>
      <c r="X26" s="67"/>
      <c r="Y26" s="67"/>
    </row>
    <row r="27" spans="1:25" ht="20.100000000000001" customHeight="1" x14ac:dyDescent="0.15">
      <c r="A27" s="23">
        <v>19</v>
      </c>
      <c r="B27" s="30" t="s">
        <v>139</v>
      </c>
      <c r="C27" s="87">
        <v>5</v>
      </c>
      <c r="D27" s="87">
        <v>847</v>
      </c>
      <c r="E27" s="87">
        <v>413</v>
      </c>
      <c r="F27" s="87">
        <v>13282</v>
      </c>
      <c r="G27" s="124">
        <v>10996</v>
      </c>
      <c r="H27" s="141">
        <v>2286</v>
      </c>
      <c r="I27" s="67"/>
      <c r="J27" s="67"/>
      <c r="K27" s="67"/>
      <c r="L27" s="67"/>
      <c r="M27" s="67"/>
      <c r="N27" s="67"/>
      <c r="O27" s="67"/>
      <c r="P27" s="67"/>
      <c r="Q27" s="67"/>
      <c r="R27" s="67"/>
      <c r="S27" s="67"/>
      <c r="T27" s="67"/>
      <c r="U27" s="67"/>
      <c r="V27" s="67"/>
      <c r="W27" s="67"/>
      <c r="X27" s="67"/>
      <c r="Y27" s="67"/>
    </row>
    <row r="28" spans="1:25" ht="20.100000000000001" customHeight="1" x14ac:dyDescent="0.15">
      <c r="A28" s="24">
        <v>20</v>
      </c>
      <c r="B28" s="33" t="s">
        <v>187</v>
      </c>
      <c r="C28" s="125">
        <v>5</v>
      </c>
      <c r="D28" s="125">
        <v>555</v>
      </c>
      <c r="E28" s="125">
        <v>266</v>
      </c>
      <c r="F28" s="125">
        <v>9280</v>
      </c>
      <c r="G28" s="149">
        <v>7792</v>
      </c>
      <c r="H28" s="142">
        <v>1488</v>
      </c>
      <c r="I28" s="67"/>
      <c r="J28" s="67"/>
      <c r="K28" s="67"/>
      <c r="L28" s="67"/>
      <c r="M28" s="67"/>
      <c r="N28" s="67"/>
      <c r="O28" s="67"/>
      <c r="P28" s="67"/>
      <c r="Q28" s="67"/>
      <c r="R28" s="67"/>
      <c r="S28" s="67"/>
      <c r="T28" s="67"/>
      <c r="U28" s="67"/>
      <c r="V28" s="67"/>
      <c r="W28" s="67"/>
      <c r="X28" s="67"/>
      <c r="Y28" s="67"/>
    </row>
    <row r="29" spans="1:25" ht="20.100000000000001" customHeight="1" x14ac:dyDescent="0.15">
      <c r="A29" s="23">
        <v>21</v>
      </c>
      <c r="B29" s="30" t="s">
        <v>188</v>
      </c>
      <c r="C29" s="87">
        <v>3</v>
      </c>
      <c r="D29" s="87">
        <v>371</v>
      </c>
      <c r="E29" s="87">
        <v>203</v>
      </c>
      <c r="F29" s="87">
        <v>4679</v>
      </c>
      <c r="G29" s="124">
        <v>3706</v>
      </c>
      <c r="H29" s="141">
        <v>973</v>
      </c>
      <c r="I29" s="67"/>
      <c r="J29" s="67"/>
    </row>
    <row r="30" spans="1:25" ht="20.100000000000001" customHeight="1" x14ac:dyDescent="0.15">
      <c r="A30" s="23">
        <v>22</v>
      </c>
      <c r="B30" s="30" t="s">
        <v>189</v>
      </c>
      <c r="C30" s="87">
        <v>2</v>
      </c>
      <c r="D30" s="87">
        <v>412</v>
      </c>
      <c r="E30" s="87">
        <v>297</v>
      </c>
      <c r="F30" s="87">
        <v>4032</v>
      </c>
      <c r="G30" s="124">
        <v>2755</v>
      </c>
      <c r="H30" s="141">
        <v>1277</v>
      </c>
      <c r="I30" s="67"/>
      <c r="J30" s="67"/>
    </row>
    <row r="31" spans="1:25" ht="20.100000000000001" customHeight="1" x14ac:dyDescent="0.15">
      <c r="A31" s="23">
        <v>23</v>
      </c>
      <c r="B31" s="30" t="s">
        <v>191</v>
      </c>
      <c r="C31" s="87">
        <v>4</v>
      </c>
      <c r="D31" s="87">
        <v>1297</v>
      </c>
      <c r="E31" s="87">
        <v>635</v>
      </c>
      <c r="F31" s="87">
        <v>18118</v>
      </c>
      <c r="G31" s="124">
        <v>14872</v>
      </c>
      <c r="H31" s="141">
        <v>3246</v>
      </c>
      <c r="I31" s="67"/>
      <c r="J31" s="67"/>
    </row>
    <row r="32" spans="1:25" ht="20.100000000000001" customHeight="1" x14ac:dyDescent="0.15">
      <c r="A32" s="23">
        <v>24</v>
      </c>
      <c r="B32" s="30" t="s">
        <v>192</v>
      </c>
      <c r="C32" s="87">
        <v>5</v>
      </c>
      <c r="D32" s="87">
        <v>819</v>
      </c>
      <c r="E32" s="87">
        <v>402</v>
      </c>
      <c r="F32" s="87">
        <v>11364</v>
      </c>
      <c r="G32" s="124">
        <v>9282</v>
      </c>
      <c r="H32" s="141">
        <v>2082</v>
      </c>
      <c r="I32" s="67"/>
      <c r="J32" s="67"/>
    </row>
    <row r="33" spans="1:10" ht="20.100000000000001" customHeight="1" x14ac:dyDescent="0.15">
      <c r="A33" s="23">
        <v>25</v>
      </c>
      <c r="B33" s="30" t="s">
        <v>12</v>
      </c>
      <c r="C33" s="87">
        <v>2</v>
      </c>
      <c r="D33" s="87">
        <v>157</v>
      </c>
      <c r="E33" s="87">
        <v>83</v>
      </c>
      <c r="F33" s="87">
        <v>2002</v>
      </c>
      <c r="G33" s="124">
        <v>1634</v>
      </c>
      <c r="H33" s="141">
        <v>368</v>
      </c>
      <c r="I33" s="67"/>
      <c r="J33" s="67"/>
    </row>
    <row r="34" spans="1:10" ht="20.100000000000001" customHeight="1" x14ac:dyDescent="0.15">
      <c r="A34" s="25" t="s">
        <v>217</v>
      </c>
      <c r="B34" s="34"/>
      <c r="C34" s="145">
        <f t="shared" ref="C34:H34" si="0">SUM(C9:C33)</f>
        <v>124</v>
      </c>
      <c r="D34" s="131">
        <f t="shared" si="0"/>
        <v>79898</v>
      </c>
      <c r="E34" s="131">
        <f t="shared" si="0"/>
        <v>27279</v>
      </c>
      <c r="F34" s="131">
        <f t="shared" si="0"/>
        <v>1364847</v>
      </c>
      <c r="G34" s="131">
        <f t="shared" si="0"/>
        <v>1179636</v>
      </c>
      <c r="H34" s="144">
        <f t="shared" si="0"/>
        <v>185211</v>
      </c>
      <c r="I34" s="67"/>
      <c r="J34" s="67"/>
    </row>
    <row r="35" spans="1:10" ht="20.100000000000001" customHeight="1" x14ac:dyDescent="0.15">
      <c r="I35" s="67"/>
      <c r="J35" s="67"/>
    </row>
    <row r="36" spans="1:10" ht="20.100000000000001" customHeight="1" x14ac:dyDescent="0.15">
      <c r="I36" s="67"/>
      <c r="J36" s="67"/>
    </row>
    <row r="37" spans="1:10" ht="20.100000000000001" customHeight="1" x14ac:dyDescent="0.15">
      <c r="I37" s="67"/>
      <c r="J37" s="67"/>
    </row>
  </sheetData>
  <phoneticPr fontId="2"/>
  <pageMargins left="0.78740157480314965" right="0.78740157480314965" top="0.78740157480314965" bottom="0.78740157480314965" header="0.51181102362204722" footer="0.51181102362204722"/>
  <pageSetup paperSize="9" firstPageNumber="12" orientation="portrait" useFirstPageNumber="1" r:id="rId1"/>
  <headerFooter scaleWithDoc="0" alignWithMargins="0">
    <oddFooter>&amp;C-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V34"/>
  <sheetViews>
    <sheetView view="pageBreakPreview" zoomScaleSheetLayoutView="100" workbookViewId="0">
      <selection sqref="A1:XFD1048576"/>
    </sheetView>
  </sheetViews>
  <sheetFormatPr defaultColWidth="10.625" defaultRowHeight="20.100000000000001" customHeight="1" x14ac:dyDescent="0.15"/>
  <cols>
    <col min="1" max="1" width="5.625" style="17" customWidth="1"/>
    <col min="2" max="14" width="11.625" style="17" customWidth="1"/>
    <col min="15" max="15" width="5.625" style="18" customWidth="1"/>
    <col min="16" max="16384" width="10.625" style="17"/>
  </cols>
  <sheetData>
    <row r="1" spans="1:15" ht="20.100000000000001" customHeight="1" x14ac:dyDescent="0.15">
      <c r="A1" s="17" t="str">
        <f>目次!A6</f>
        <v>令和３年度　市町村税の課税状況等の調</v>
      </c>
    </row>
    <row r="2" spans="1:15" ht="20.100000000000001" customHeight="1" x14ac:dyDescent="0.15">
      <c r="A2" s="17" t="s">
        <v>11</v>
      </c>
    </row>
    <row r="4" spans="1:15" ht="20.100000000000001" customHeight="1" x14ac:dyDescent="0.15">
      <c r="A4" s="17" t="s">
        <v>163</v>
      </c>
    </row>
    <row r="5" spans="1:15" ht="20.100000000000001" customHeight="1" x14ac:dyDescent="0.15">
      <c r="I5" s="104"/>
    </row>
    <row r="6" spans="1:15" ht="20.100000000000001" customHeight="1" x14ac:dyDescent="0.15">
      <c r="A6" s="19"/>
      <c r="B6" s="26" t="s">
        <v>9</v>
      </c>
      <c r="C6" s="53" t="s">
        <v>235</v>
      </c>
      <c r="D6" s="153"/>
      <c r="E6" s="54"/>
      <c r="F6" s="153"/>
      <c r="G6" s="54"/>
      <c r="H6" s="153"/>
      <c r="I6" s="54"/>
      <c r="J6" s="54"/>
      <c r="K6" s="54"/>
      <c r="L6" s="155"/>
      <c r="M6" s="53" t="s">
        <v>219</v>
      </c>
      <c r="N6" s="54"/>
      <c r="O6" s="428" t="s">
        <v>347</v>
      </c>
    </row>
    <row r="7" spans="1:15" ht="69.75" customHeight="1" x14ac:dyDescent="0.15">
      <c r="A7" s="20"/>
      <c r="B7" s="27"/>
      <c r="C7" s="150" t="s">
        <v>330</v>
      </c>
      <c r="D7" s="150" t="s">
        <v>215</v>
      </c>
      <c r="E7" s="150" t="s">
        <v>331</v>
      </c>
      <c r="F7" s="150" t="s">
        <v>305</v>
      </c>
      <c r="G7" s="150" t="s">
        <v>334</v>
      </c>
      <c r="H7" s="150" t="s">
        <v>337</v>
      </c>
      <c r="I7" s="150" t="s">
        <v>338</v>
      </c>
      <c r="J7" s="150" t="s">
        <v>296</v>
      </c>
      <c r="K7" s="150" t="s">
        <v>350</v>
      </c>
      <c r="L7" s="42" t="s">
        <v>15</v>
      </c>
      <c r="M7" s="45" t="s">
        <v>6</v>
      </c>
      <c r="N7" s="133" t="s">
        <v>39</v>
      </c>
      <c r="O7" s="429"/>
    </row>
    <row r="8" spans="1:15" ht="20.100000000000001" customHeight="1" x14ac:dyDescent="0.15">
      <c r="A8" s="117" t="s">
        <v>26</v>
      </c>
      <c r="B8" s="27"/>
      <c r="C8" s="43" t="s">
        <v>25</v>
      </c>
      <c r="D8" s="43" t="s">
        <v>25</v>
      </c>
      <c r="E8" s="43" t="s">
        <v>25</v>
      </c>
      <c r="F8" s="43" t="s">
        <v>25</v>
      </c>
      <c r="G8" s="43" t="s">
        <v>25</v>
      </c>
      <c r="H8" s="43" t="s">
        <v>25</v>
      </c>
      <c r="I8" s="43" t="s">
        <v>25</v>
      </c>
      <c r="J8" s="43" t="s">
        <v>25</v>
      </c>
      <c r="K8" s="43" t="s">
        <v>25</v>
      </c>
      <c r="L8" s="43" t="s">
        <v>25</v>
      </c>
      <c r="M8" s="43" t="s">
        <v>25</v>
      </c>
      <c r="N8" s="36" t="s">
        <v>25</v>
      </c>
      <c r="O8" s="430"/>
    </row>
    <row r="9" spans="1:15" ht="20.100000000000001" customHeight="1" x14ac:dyDescent="0.15">
      <c r="A9" s="22">
        <v>1</v>
      </c>
      <c r="B9" s="29" t="s">
        <v>161</v>
      </c>
      <c r="C9" s="122">
        <v>70</v>
      </c>
      <c r="D9" s="129">
        <v>25</v>
      </c>
      <c r="E9" s="129">
        <v>602</v>
      </c>
      <c r="F9" s="129">
        <v>62</v>
      </c>
      <c r="G9" s="129">
        <v>458</v>
      </c>
      <c r="H9" s="129">
        <v>153</v>
      </c>
      <c r="I9" s="129">
        <v>1411</v>
      </c>
      <c r="J9" s="129">
        <v>75</v>
      </c>
      <c r="K9" s="129">
        <v>5698</v>
      </c>
      <c r="L9" s="156">
        <f t="shared" ref="L9:L33" si="0">SUM(C9:K9)</f>
        <v>8554</v>
      </c>
      <c r="M9" s="156">
        <v>8148</v>
      </c>
      <c r="N9" s="156">
        <v>3721</v>
      </c>
      <c r="O9" s="134">
        <v>1</v>
      </c>
    </row>
    <row r="10" spans="1:15" ht="20.100000000000001" customHeight="1" x14ac:dyDescent="0.15">
      <c r="A10" s="23">
        <v>2</v>
      </c>
      <c r="B10" s="30" t="s">
        <v>165</v>
      </c>
      <c r="C10" s="123">
        <v>7</v>
      </c>
      <c r="D10" s="124">
        <v>2</v>
      </c>
      <c r="E10" s="124">
        <v>111</v>
      </c>
      <c r="F10" s="124">
        <v>7</v>
      </c>
      <c r="G10" s="124">
        <v>68</v>
      </c>
      <c r="H10" s="124">
        <v>16</v>
      </c>
      <c r="I10" s="124">
        <v>243</v>
      </c>
      <c r="J10" s="124">
        <v>11</v>
      </c>
      <c r="K10" s="124">
        <v>1095</v>
      </c>
      <c r="L10" s="126">
        <f t="shared" si="0"/>
        <v>1560</v>
      </c>
      <c r="M10" s="126">
        <v>1543</v>
      </c>
      <c r="N10" s="126">
        <v>634</v>
      </c>
      <c r="O10" s="55">
        <v>2</v>
      </c>
    </row>
    <row r="11" spans="1:15" ht="20.100000000000001" customHeight="1" x14ac:dyDescent="0.15">
      <c r="A11" s="23">
        <v>3</v>
      </c>
      <c r="B11" s="30" t="s">
        <v>166</v>
      </c>
      <c r="C11" s="123">
        <v>13</v>
      </c>
      <c r="D11" s="124">
        <v>2</v>
      </c>
      <c r="E11" s="124">
        <v>120</v>
      </c>
      <c r="F11" s="124">
        <v>14</v>
      </c>
      <c r="G11" s="124">
        <v>87</v>
      </c>
      <c r="H11" s="124">
        <v>33</v>
      </c>
      <c r="I11" s="124">
        <v>376</v>
      </c>
      <c r="J11" s="124">
        <v>18</v>
      </c>
      <c r="K11" s="124">
        <v>1659</v>
      </c>
      <c r="L11" s="126">
        <f t="shared" si="0"/>
        <v>2322</v>
      </c>
      <c r="M11" s="126">
        <v>2188</v>
      </c>
      <c r="N11" s="126">
        <v>911</v>
      </c>
      <c r="O11" s="55">
        <v>3</v>
      </c>
    </row>
    <row r="12" spans="1:15" ht="20.100000000000001" customHeight="1" x14ac:dyDescent="0.15">
      <c r="A12" s="23">
        <v>4</v>
      </c>
      <c r="B12" s="30" t="s">
        <v>167</v>
      </c>
      <c r="C12" s="123">
        <v>9</v>
      </c>
      <c r="D12" s="124">
        <v>3</v>
      </c>
      <c r="E12" s="124">
        <v>112</v>
      </c>
      <c r="F12" s="124">
        <v>9</v>
      </c>
      <c r="G12" s="124">
        <v>96</v>
      </c>
      <c r="H12" s="124">
        <v>36</v>
      </c>
      <c r="I12" s="124">
        <v>312</v>
      </c>
      <c r="J12" s="124">
        <v>17</v>
      </c>
      <c r="K12" s="124">
        <v>1180</v>
      </c>
      <c r="L12" s="126">
        <f t="shared" si="0"/>
        <v>1774</v>
      </c>
      <c r="M12" s="126">
        <v>1710</v>
      </c>
      <c r="N12" s="126">
        <v>764</v>
      </c>
      <c r="O12" s="55">
        <v>4</v>
      </c>
    </row>
    <row r="13" spans="1:15" ht="20.100000000000001" customHeight="1" x14ac:dyDescent="0.15">
      <c r="A13" s="24">
        <v>5</v>
      </c>
      <c r="B13" s="30" t="s">
        <v>170</v>
      </c>
      <c r="C13" s="151">
        <v>2</v>
      </c>
      <c r="D13" s="149">
        <v>1</v>
      </c>
      <c r="E13" s="149">
        <v>21</v>
      </c>
      <c r="F13" s="149">
        <v>3</v>
      </c>
      <c r="G13" s="149">
        <v>15</v>
      </c>
      <c r="H13" s="149">
        <v>8</v>
      </c>
      <c r="I13" s="149">
        <v>91</v>
      </c>
      <c r="J13" s="149">
        <v>4</v>
      </c>
      <c r="K13" s="149">
        <v>435</v>
      </c>
      <c r="L13" s="125">
        <f t="shared" si="0"/>
        <v>580</v>
      </c>
      <c r="M13" s="125">
        <v>525</v>
      </c>
      <c r="N13" s="125">
        <v>194</v>
      </c>
      <c r="O13" s="56">
        <v>5</v>
      </c>
    </row>
    <row r="14" spans="1:15" ht="20.100000000000001" customHeight="1" x14ac:dyDescent="0.15">
      <c r="A14" s="23">
        <v>6</v>
      </c>
      <c r="B14" s="31" t="s">
        <v>172</v>
      </c>
      <c r="C14" s="123">
        <v>2</v>
      </c>
      <c r="D14" s="124">
        <v>2</v>
      </c>
      <c r="E14" s="124">
        <v>43</v>
      </c>
      <c r="F14" s="124">
        <v>6</v>
      </c>
      <c r="G14" s="124">
        <v>35</v>
      </c>
      <c r="H14" s="124">
        <v>22</v>
      </c>
      <c r="I14" s="124">
        <v>171</v>
      </c>
      <c r="J14" s="124">
        <v>4</v>
      </c>
      <c r="K14" s="124">
        <v>737</v>
      </c>
      <c r="L14" s="126">
        <f t="shared" si="0"/>
        <v>1022</v>
      </c>
      <c r="M14" s="126">
        <v>904</v>
      </c>
      <c r="N14" s="126">
        <v>423</v>
      </c>
      <c r="O14" s="55">
        <v>6</v>
      </c>
    </row>
    <row r="15" spans="1:15" ht="20.100000000000001" customHeight="1" x14ac:dyDescent="0.15">
      <c r="A15" s="23">
        <v>7</v>
      </c>
      <c r="B15" s="30" t="s">
        <v>173</v>
      </c>
      <c r="C15" s="123">
        <v>1</v>
      </c>
      <c r="D15" s="124">
        <v>2</v>
      </c>
      <c r="E15" s="124">
        <v>44</v>
      </c>
      <c r="F15" s="124">
        <v>3</v>
      </c>
      <c r="G15" s="124">
        <v>22</v>
      </c>
      <c r="H15" s="124">
        <v>15</v>
      </c>
      <c r="I15" s="124">
        <v>145</v>
      </c>
      <c r="J15" s="124">
        <v>3</v>
      </c>
      <c r="K15" s="124">
        <v>475</v>
      </c>
      <c r="L15" s="126">
        <f t="shared" si="0"/>
        <v>710</v>
      </c>
      <c r="M15" s="126">
        <v>684</v>
      </c>
      <c r="N15" s="126">
        <v>287</v>
      </c>
      <c r="O15" s="55">
        <v>7</v>
      </c>
    </row>
    <row r="16" spans="1:15" ht="20.100000000000001" customHeight="1" x14ac:dyDescent="0.15">
      <c r="A16" s="23">
        <v>8</v>
      </c>
      <c r="B16" s="32" t="s">
        <v>177</v>
      </c>
      <c r="C16" s="123">
        <v>7</v>
      </c>
      <c r="D16" s="124">
        <v>2</v>
      </c>
      <c r="E16" s="124">
        <v>82</v>
      </c>
      <c r="F16" s="124">
        <v>10</v>
      </c>
      <c r="G16" s="124">
        <v>70</v>
      </c>
      <c r="H16" s="124">
        <v>31</v>
      </c>
      <c r="I16" s="124">
        <v>278</v>
      </c>
      <c r="J16" s="124">
        <v>5</v>
      </c>
      <c r="K16" s="124">
        <v>1079</v>
      </c>
      <c r="L16" s="126">
        <f t="shared" si="0"/>
        <v>1564</v>
      </c>
      <c r="M16" s="126">
        <v>1442</v>
      </c>
      <c r="N16" s="126">
        <v>666</v>
      </c>
      <c r="O16" s="55">
        <v>8</v>
      </c>
    </row>
    <row r="17" spans="1:22" ht="20.100000000000001" customHeight="1" x14ac:dyDescent="0.15">
      <c r="A17" s="23">
        <v>9</v>
      </c>
      <c r="B17" s="30" t="s">
        <v>179</v>
      </c>
      <c r="C17" s="123">
        <v>3</v>
      </c>
      <c r="D17" s="124">
        <v>0</v>
      </c>
      <c r="E17" s="124">
        <v>39</v>
      </c>
      <c r="F17" s="124">
        <v>2</v>
      </c>
      <c r="G17" s="124">
        <v>14</v>
      </c>
      <c r="H17" s="124">
        <v>5</v>
      </c>
      <c r="I17" s="124">
        <v>91</v>
      </c>
      <c r="J17" s="124">
        <v>6</v>
      </c>
      <c r="K17" s="124">
        <v>495</v>
      </c>
      <c r="L17" s="126">
        <f t="shared" si="0"/>
        <v>655</v>
      </c>
      <c r="M17" s="126">
        <v>644</v>
      </c>
      <c r="N17" s="126">
        <v>259</v>
      </c>
      <c r="O17" s="55">
        <v>9</v>
      </c>
    </row>
    <row r="18" spans="1:22" ht="20.100000000000001" customHeight="1" x14ac:dyDescent="0.15">
      <c r="A18" s="24">
        <v>10</v>
      </c>
      <c r="B18" s="33" t="s">
        <v>180</v>
      </c>
      <c r="C18" s="151">
        <v>13</v>
      </c>
      <c r="D18" s="149">
        <v>1</v>
      </c>
      <c r="E18" s="149">
        <v>102</v>
      </c>
      <c r="F18" s="149">
        <v>10</v>
      </c>
      <c r="G18" s="149">
        <v>75</v>
      </c>
      <c r="H18" s="149">
        <v>32</v>
      </c>
      <c r="I18" s="149">
        <v>337</v>
      </c>
      <c r="J18" s="149">
        <v>11</v>
      </c>
      <c r="K18" s="149">
        <v>1507</v>
      </c>
      <c r="L18" s="125">
        <f t="shared" si="0"/>
        <v>2088</v>
      </c>
      <c r="M18" s="125">
        <v>2088</v>
      </c>
      <c r="N18" s="125">
        <v>803</v>
      </c>
      <c r="O18" s="56">
        <v>10</v>
      </c>
    </row>
    <row r="19" spans="1:22" ht="20.100000000000001" customHeight="1" x14ac:dyDescent="0.15">
      <c r="A19" s="23">
        <v>11</v>
      </c>
      <c r="B19" s="30" t="s">
        <v>181</v>
      </c>
      <c r="C19" s="123">
        <v>3</v>
      </c>
      <c r="D19" s="124">
        <v>1</v>
      </c>
      <c r="E19" s="124">
        <v>38</v>
      </c>
      <c r="F19" s="124">
        <v>7</v>
      </c>
      <c r="G19" s="124">
        <v>16</v>
      </c>
      <c r="H19" s="124">
        <v>6</v>
      </c>
      <c r="I19" s="124">
        <v>137</v>
      </c>
      <c r="J19" s="124">
        <v>3</v>
      </c>
      <c r="K19" s="124">
        <v>466</v>
      </c>
      <c r="L19" s="126">
        <f t="shared" si="0"/>
        <v>677</v>
      </c>
      <c r="M19" s="126">
        <v>660</v>
      </c>
      <c r="N19" s="126">
        <v>297</v>
      </c>
      <c r="O19" s="55">
        <v>11</v>
      </c>
    </row>
    <row r="20" spans="1:22" ht="20.100000000000001" customHeight="1" x14ac:dyDescent="0.15">
      <c r="A20" s="23">
        <v>12</v>
      </c>
      <c r="B20" s="30" t="s">
        <v>315</v>
      </c>
      <c r="C20" s="123">
        <v>4</v>
      </c>
      <c r="D20" s="124">
        <v>3</v>
      </c>
      <c r="E20" s="124">
        <v>19</v>
      </c>
      <c r="F20" s="124">
        <v>3</v>
      </c>
      <c r="G20" s="124">
        <v>18</v>
      </c>
      <c r="H20" s="124">
        <v>18</v>
      </c>
      <c r="I20" s="124">
        <v>85</v>
      </c>
      <c r="J20" s="124">
        <v>6</v>
      </c>
      <c r="K20" s="124">
        <v>349</v>
      </c>
      <c r="L20" s="126">
        <f t="shared" si="0"/>
        <v>505</v>
      </c>
      <c r="M20" s="126">
        <v>463</v>
      </c>
      <c r="N20" s="126">
        <v>192</v>
      </c>
      <c r="O20" s="55">
        <v>12</v>
      </c>
    </row>
    <row r="21" spans="1:22" ht="20.100000000000001" customHeight="1" x14ac:dyDescent="0.15">
      <c r="A21" s="23">
        <v>13</v>
      </c>
      <c r="B21" s="30" t="s">
        <v>317</v>
      </c>
      <c r="C21" s="123">
        <v>2</v>
      </c>
      <c r="D21" s="124">
        <v>2</v>
      </c>
      <c r="E21" s="124">
        <v>36</v>
      </c>
      <c r="F21" s="124">
        <v>6</v>
      </c>
      <c r="G21" s="124">
        <v>29</v>
      </c>
      <c r="H21" s="124">
        <v>9</v>
      </c>
      <c r="I21" s="124">
        <v>115</v>
      </c>
      <c r="J21" s="124">
        <v>5</v>
      </c>
      <c r="K21" s="124">
        <v>453</v>
      </c>
      <c r="L21" s="126">
        <f t="shared" si="0"/>
        <v>657</v>
      </c>
      <c r="M21" s="126">
        <v>623</v>
      </c>
      <c r="N21" s="126">
        <v>236</v>
      </c>
      <c r="O21" s="55">
        <v>13</v>
      </c>
    </row>
    <row r="22" spans="1:22" ht="20.100000000000001" customHeight="1" x14ac:dyDescent="0.15">
      <c r="A22" s="23">
        <v>14</v>
      </c>
      <c r="B22" s="30" t="s">
        <v>182</v>
      </c>
      <c r="C22" s="123">
        <v>0</v>
      </c>
      <c r="D22" s="124">
        <v>1</v>
      </c>
      <c r="E22" s="124">
        <v>14</v>
      </c>
      <c r="F22" s="124">
        <v>0</v>
      </c>
      <c r="G22" s="124">
        <v>8</v>
      </c>
      <c r="H22" s="124">
        <v>3</v>
      </c>
      <c r="I22" s="124">
        <v>29</v>
      </c>
      <c r="J22" s="124">
        <v>3</v>
      </c>
      <c r="K22" s="124">
        <v>75</v>
      </c>
      <c r="L22" s="126">
        <f t="shared" si="0"/>
        <v>133</v>
      </c>
      <c r="M22" s="126">
        <v>133</v>
      </c>
      <c r="N22" s="126">
        <v>72</v>
      </c>
      <c r="O22" s="55">
        <v>14</v>
      </c>
    </row>
    <row r="23" spans="1:22" ht="20.100000000000001" customHeight="1" x14ac:dyDescent="0.15">
      <c r="A23" s="24">
        <v>15</v>
      </c>
      <c r="B23" s="30" t="s">
        <v>184</v>
      </c>
      <c r="C23" s="151">
        <v>0</v>
      </c>
      <c r="D23" s="149">
        <v>0</v>
      </c>
      <c r="E23" s="149">
        <v>2</v>
      </c>
      <c r="F23" s="149">
        <v>0</v>
      </c>
      <c r="G23" s="149">
        <v>2</v>
      </c>
      <c r="H23" s="149">
        <v>0</v>
      </c>
      <c r="I23" s="149">
        <v>3</v>
      </c>
      <c r="J23" s="149">
        <v>0</v>
      </c>
      <c r="K23" s="149">
        <v>30</v>
      </c>
      <c r="L23" s="125">
        <f t="shared" si="0"/>
        <v>37</v>
      </c>
      <c r="M23" s="125">
        <v>37</v>
      </c>
      <c r="N23" s="125">
        <v>20</v>
      </c>
      <c r="O23" s="56">
        <v>15</v>
      </c>
      <c r="P23" s="67"/>
      <c r="Q23" s="67"/>
      <c r="R23" s="67"/>
      <c r="S23" s="67"/>
      <c r="T23" s="67"/>
      <c r="U23" s="67"/>
      <c r="V23" s="67"/>
    </row>
    <row r="24" spans="1:22" ht="20.100000000000001" customHeight="1" x14ac:dyDescent="0.15">
      <c r="A24" s="23">
        <v>16</v>
      </c>
      <c r="B24" s="31" t="s">
        <v>185</v>
      </c>
      <c r="C24" s="123">
        <v>0</v>
      </c>
      <c r="D24" s="124">
        <v>0</v>
      </c>
      <c r="E24" s="124">
        <v>4</v>
      </c>
      <c r="F24" s="124">
        <v>0</v>
      </c>
      <c r="G24" s="124">
        <v>3</v>
      </c>
      <c r="H24" s="124">
        <v>0</v>
      </c>
      <c r="I24" s="124">
        <v>8</v>
      </c>
      <c r="J24" s="124">
        <v>0</v>
      </c>
      <c r="K24" s="124">
        <v>33</v>
      </c>
      <c r="L24" s="126">
        <f t="shared" si="0"/>
        <v>48</v>
      </c>
      <c r="M24" s="126">
        <v>48</v>
      </c>
      <c r="N24" s="126">
        <v>20</v>
      </c>
      <c r="O24" s="55">
        <v>16</v>
      </c>
      <c r="P24" s="67"/>
      <c r="Q24" s="67"/>
      <c r="R24" s="67"/>
      <c r="S24" s="67"/>
      <c r="T24" s="67"/>
      <c r="U24" s="67"/>
      <c r="V24" s="67"/>
    </row>
    <row r="25" spans="1:22" ht="20.100000000000001" customHeight="1" x14ac:dyDescent="0.15">
      <c r="A25" s="23">
        <v>17</v>
      </c>
      <c r="B25" s="30" t="s">
        <v>318</v>
      </c>
      <c r="C25" s="123">
        <v>0</v>
      </c>
      <c r="D25" s="124">
        <v>1</v>
      </c>
      <c r="E25" s="124">
        <v>15</v>
      </c>
      <c r="F25" s="124">
        <v>1</v>
      </c>
      <c r="G25" s="124">
        <v>11</v>
      </c>
      <c r="H25" s="124">
        <v>4</v>
      </c>
      <c r="I25" s="124">
        <v>48</v>
      </c>
      <c r="J25" s="124">
        <v>2</v>
      </c>
      <c r="K25" s="124">
        <v>205</v>
      </c>
      <c r="L25" s="126">
        <f t="shared" si="0"/>
        <v>287</v>
      </c>
      <c r="M25" s="126">
        <v>287</v>
      </c>
      <c r="N25" s="126">
        <v>105</v>
      </c>
      <c r="O25" s="55">
        <v>17</v>
      </c>
      <c r="P25" s="67"/>
      <c r="Q25" s="67"/>
      <c r="R25" s="67"/>
      <c r="S25" s="67"/>
      <c r="T25" s="67"/>
      <c r="U25" s="67"/>
      <c r="V25" s="67"/>
    </row>
    <row r="26" spans="1:22" ht="20.100000000000001" customHeight="1" x14ac:dyDescent="0.15">
      <c r="A26" s="23">
        <v>18</v>
      </c>
      <c r="B26" s="30" t="s">
        <v>319</v>
      </c>
      <c r="C26" s="123">
        <v>0</v>
      </c>
      <c r="D26" s="124">
        <v>0</v>
      </c>
      <c r="E26" s="124">
        <v>6</v>
      </c>
      <c r="F26" s="124">
        <v>0</v>
      </c>
      <c r="G26" s="124">
        <v>4</v>
      </c>
      <c r="H26" s="124">
        <v>2</v>
      </c>
      <c r="I26" s="124">
        <v>22</v>
      </c>
      <c r="J26" s="124">
        <v>1</v>
      </c>
      <c r="K26" s="124">
        <v>90</v>
      </c>
      <c r="L26" s="126">
        <f t="shared" si="0"/>
        <v>125</v>
      </c>
      <c r="M26" s="126">
        <v>125</v>
      </c>
      <c r="N26" s="126">
        <v>60</v>
      </c>
      <c r="O26" s="55">
        <v>18</v>
      </c>
      <c r="P26" s="67"/>
      <c r="Q26" s="67"/>
      <c r="R26" s="67"/>
      <c r="S26" s="67"/>
      <c r="T26" s="67"/>
      <c r="U26" s="67"/>
      <c r="V26" s="67"/>
    </row>
    <row r="27" spans="1:22" ht="20.100000000000001" customHeight="1" x14ac:dyDescent="0.15">
      <c r="A27" s="23">
        <v>19</v>
      </c>
      <c r="B27" s="30" t="s">
        <v>139</v>
      </c>
      <c r="C27" s="123">
        <v>0</v>
      </c>
      <c r="D27" s="124">
        <v>1</v>
      </c>
      <c r="E27" s="124">
        <v>12</v>
      </c>
      <c r="F27" s="124">
        <v>1</v>
      </c>
      <c r="G27" s="124">
        <v>6</v>
      </c>
      <c r="H27" s="124">
        <v>4</v>
      </c>
      <c r="I27" s="124">
        <v>33</v>
      </c>
      <c r="J27" s="124">
        <v>2</v>
      </c>
      <c r="K27" s="124">
        <v>153</v>
      </c>
      <c r="L27" s="126">
        <f t="shared" si="0"/>
        <v>212</v>
      </c>
      <c r="M27" s="126">
        <v>184</v>
      </c>
      <c r="N27" s="126">
        <v>78</v>
      </c>
      <c r="O27" s="55">
        <v>19</v>
      </c>
      <c r="P27" s="67"/>
      <c r="Q27" s="67"/>
      <c r="R27" s="67"/>
      <c r="S27" s="67"/>
      <c r="T27" s="67"/>
      <c r="U27" s="67"/>
      <c r="V27" s="67"/>
    </row>
    <row r="28" spans="1:22" ht="20.100000000000001" customHeight="1" x14ac:dyDescent="0.15">
      <c r="A28" s="24">
        <v>20</v>
      </c>
      <c r="B28" s="33" t="s">
        <v>187</v>
      </c>
      <c r="C28" s="151">
        <v>0</v>
      </c>
      <c r="D28" s="149">
        <v>0</v>
      </c>
      <c r="E28" s="149">
        <v>10</v>
      </c>
      <c r="F28" s="149">
        <v>0</v>
      </c>
      <c r="G28" s="149">
        <v>2</v>
      </c>
      <c r="H28" s="149">
        <v>1</v>
      </c>
      <c r="I28" s="149">
        <v>17</v>
      </c>
      <c r="J28" s="149">
        <v>0</v>
      </c>
      <c r="K28" s="149">
        <v>68</v>
      </c>
      <c r="L28" s="125">
        <f t="shared" si="0"/>
        <v>98</v>
      </c>
      <c r="M28" s="125">
        <v>98</v>
      </c>
      <c r="N28" s="125">
        <v>37</v>
      </c>
      <c r="O28" s="56">
        <v>20</v>
      </c>
      <c r="P28" s="67"/>
      <c r="Q28" s="67"/>
      <c r="R28" s="67"/>
      <c r="S28" s="67"/>
      <c r="T28" s="67"/>
      <c r="U28" s="67"/>
      <c r="V28" s="67"/>
    </row>
    <row r="29" spans="1:22" ht="20.100000000000001" customHeight="1" x14ac:dyDescent="0.15">
      <c r="A29" s="23">
        <v>21</v>
      </c>
      <c r="B29" s="30" t="s">
        <v>188</v>
      </c>
      <c r="C29" s="123">
        <v>0</v>
      </c>
      <c r="D29" s="124">
        <v>1</v>
      </c>
      <c r="E29" s="124">
        <v>3</v>
      </c>
      <c r="F29" s="124">
        <v>1</v>
      </c>
      <c r="G29" s="124">
        <v>4</v>
      </c>
      <c r="H29" s="124">
        <v>2</v>
      </c>
      <c r="I29" s="124">
        <v>15</v>
      </c>
      <c r="J29" s="124">
        <v>1</v>
      </c>
      <c r="K29" s="124">
        <v>59</v>
      </c>
      <c r="L29" s="126">
        <f t="shared" si="0"/>
        <v>86</v>
      </c>
      <c r="M29" s="126">
        <v>86</v>
      </c>
      <c r="N29" s="126">
        <v>25</v>
      </c>
      <c r="O29" s="55">
        <v>21</v>
      </c>
    </row>
    <row r="30" spans="1:22" ht="20.100000000000001" customHeight="1" x14ac:dyDescent="0.15">
      <c r="A30" s="23">
        <v>22</v>
      </c>
      <c r="B30" s="30" t="s">
        <v>189</v>
      </c>
      <c r="C30" s="123">
        <v>0</v>
      </c>
      <c r="D30" s="124">
        <v>0</v>
      </c>
      <c r="E30" s="124">
        <v>7</v>
      </c>
      <c r="F30" s="124">
        <v>4</v>
      </c>
      <c r="G30" s="124">
        <v>5</v>
      </c>
      <c r="H30" s="124">
        <v>0</v>
      </c>
      <c r="I30" s="124">
        <v>18</v>
      </c>
      <c r="J30" s="124">
        <v>0</v>
      </c>
      <c r="K30" s="124">
        <v>62</v>
      </c>
      <c r="L30" s="126">
        <f t="shared" si="0"/>
        <v>96</v>
      </c>
      <c r="M30" s="126">
        <v>95</v>
      </c>
      <c r="N30" s="126">
        <v>45</v>
      </c>
      <c r="O30" s="55">
        <v>22</v>
      </c>
    </row>
    <row r="31" spans="1:22" ht="20.100000000000001" customHeight="1" x14ac:dyDescent="0.15">
      <c r="A31" s="23">
        <v>23</v>
      </c>
      <c r="B31" s="30" t="s">
        <v>191</v>
      </c>
      <c r="C31" s="123">
        <v>2</v>
      </c>
      <c r="D31" s="124">
        <v>1</v>
      </c>
      <c r="E31" s="124">
        <v>16</v>
      </c>
      <c r="F31" s="124">
        <v>2</v>
      </c>
      <c r="G31" s="124">
        <v>8</v>
      </c>
      <c r="H31" s="124">
        <v>10</v>
      </c>
      <c r="I31" s="124">
        <v>54</v>
      </c>
      <c r="J31" s="124">
        <v>3</v>
      </c>
      <c r="K31" s="124">
        <v>255</v>
      </c>
      <c r="L31" s="126">
        <f t="shared" si="0"/>
        <v>351</v>
      </c>
      <c r="M31" s="126">
        <v>347</v>
      </c>
      <c r="N31" s="126">
        <v>151</v>
      </c>
      <c r="O31" s="55">
        <v>23</v>
      </c>
    </row>
    <row r="32" spans="1:22" ht="20.100000000000001" customHeight="1" x14ac:dyDescent="0.15">
      <c r="A32" s="23">
        <v>24</v>
      </c>
      <c r="B32" s="30" t="s">
        <v>192</v>
      </c>
      <c r="C32" s="123">
        <v>1</v>
      </c>
      <c r="D32" s="124">
        <v>1</v>
      </c>
      <c r="E32" s="124">
        <v>12</v>
      </c>
      <c r="F32" s="124">
        <v>1</v>
      </c>
      <c r="G32" s="124">
        <v>11</v>
      </c>
      <c r="H32" s="124">
        <v>2</v>
      </c>
      <c r="I32" s="124">
        <v>32</v>
      </c>
      <c r="J32" s="124">
        <v>3</v>
      </c>
      <c r="K32" s="124">
        <v>205</v>
      </c>
      <c r="L32" s="126">
        <f t="shared" si="0"/>
        <v>268</v>
      </c>
      <c r="M32" s="126">
        <v>251</v>
      </c>
      <c r="N32" s="126">
        <v>99</v>
      </c>
      <c r="O32" s="55">
        <v>24</v>
      </c>
    </row>
    <row r="33" spans="1:15" ht="20.100000000000001" customHeight="1" x14ac:dyDescent="0.15">
      <c r="A33" s="23">
        <v>25</v>
      </c>
      <c r="B33" s="30" t="s">
        <v>12</v>
      </c>
      <c r="C33" s="123">
        <v>0</v>
      </c>
      <c r="D33" s="124">
        <v>0</v>
      </c>
      <c r="E33" s="124">
        <v>16</v>
      </c>
      <c r="F33" s="124">
        <v>0</v>
      </c>
      <c r="G33" s="124">
        <v>6</v>
      </c>
      <c r="H33" s="124">
        <v>2</v>
      </c>
      <c r="I33" s="124">
        <v>12</v>
      </c>
      <c r="J33" s="124">
        <v>0</v>
      </c>
      <c r="K33" s="124">
        <v>45</v>
      </c>
      <c r="L33" s="157">
        <f t="shared" si="0"/>
        <v>81</v>
      </c>
      <c r="M33" s="126">
        <v>81</v>
      </c>
      <c r="N33" s="126">
        <v>45</v>
      </c>
      <c r="O33" s="55">
        <v>25</v>
      </c>
    </row>
    <row r="34" spans="1:15" ht="20.100000000000001" customHeight="1" x14ac:dyDescent="0.15">
      <c r="A34" s="25" t="s">
        <v>217</v>
      </c>
      <c r="B34" s="34"/>
      <c r="C34" s="152">
        <f t="shared" ref="C34:N34" si="1">SUM(C9:C33)</f>
        <v>139</v>
      </c>
      <c r="D34" s="154">
        <f t="shared" si="1"/>
        <v>52</v>
      </c>
      <c r="E34" s="154">
        <f t="shared" si="1"/>
        <v>1486</v>
      </c>
      <c r="F34" s="154">
        <f t="shared" si="1"/>
        <v>152</v>
      </c>
      <c r="G34" s="154">
        <f t="shared" si="1"/>
        <v>1073</v>
      </c>
      <c r="H34" s="154">
        <f t="shared" si="1"/>
        <v>414</v>
      </c>
      <c r="I34" s="154">
        <f t="shared" si="1"/>
        <v>4083</v>
      </c>
      <c r="J34" s="154">
        <f t="shared" si="1"/>
        <v>183</v>
      </c>
      <c r="K34" s="154">
        <f t="shared" si="1"/>
        <v>16908</v>
      </c>
      <c r="L34" s="131">
        <f t="shared" si="1"/>
        <v>24490</v>
      </c>
      <c r="M34" s="154">
        <f t="shared" si="1"/>
        <v>23394</v>
      </c>
      <c r="N34" s="154">
        <f t="shared" si="1"/>
        <v>10144</v>
      </c>
      <c r="O34" s="57"/>
    </row>
  </sheetData>
  <mergeCells count="1">
    <mergeCell ref="O6:O8"/>
  </mergeCells>
  <phoneticPr fontId="2"/>
  <pageMargins left="0.78740157480314965" right="0.78740157480314965" top="0.78740157480314965" bottom="0.78740157480314965" header="0.51181102362204722" footer="0.51181102362204722"/>
  <pageSetup paperSize="9" firstPageNumber="13" orientation="portrait" useFirstPageNumber="1" r:id="rId1"/>
  <headerFooter scaleWithDoc="0" alignWithMargins="0">
    <oddFooter>&amp;C-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S77"/>
  <sheetViews>
    <sheetView view="pageBreakPreview" zoomScale="85" zoomScaleNormal="85" zoomScaleSheetLayoutView="85" workbookViewId="0">
      <selection sqref="A1:XFD1048576"/>
    </sheetView>
  </sheetViews>
  <sheetFormatPr defaultColWidth="10.625" defaultRowHeight="20.100000000000001" customHeight="1" x14ac:dyDescent="0.15"/>
  <cols>
    <col min="1" max="4" width="3.125" style="17" customWidth="1"/>
    <col min="5" max="5" width="12.875" style="17" customWidth="1"/>
    <col min="6" max="6" width="5" style="18" customWidth="1"/>
    <col min="7" max="18" width="11.25" style="17" customWidth="1"/>
    <col min="19" max="19" width="5" style="18" customWidth="1"/>
    <col min="20" max="16384" width="10.625" style="17"/>
  </cols>
  <sheetData>
    <row r="1" spans="1:19" ht="20.100000000000001" customHeight="1" x14ac:dyDescent="0.15">
      <c r="A1" s="17" t="str">
        <f>目次!A6</f>
        <v>令和３年度　市町村税の課税状況等の調</v>
      </c>
      <c r="S1" s="96"/>
    </row>
    <row r="2" spans="1:19" ht="20.100000000000001" customHeight="1" x14ac:dyDescent="0.15">
      <c r="A2" s="17" t="s">
        <v>432</v>
      </c>
      <c r="S2" s="96"/>
    </row>
    <row r="4" spans="1:19" ht="20.100000000000001" customHeight="1" x14ac:dyDescent="0.15">
      <c r="A4" s="17" t="s">
        <v>336</v>
      </c>
    </row>
    <row r="5" spans="1:19" ht="20.100000000000001" customHeight="1" thickBot="1" x14ac:dyDescent="0.2">
      <c r="M5" s="179"/>
      <c r="S5" s="182"/>
    </row>
    <row r="6" spans="1:19" ht="24.95" customHeight="1" x14ac:dyDescent="0.15">
      <c r="A6" s="19"/>
      <c r="B6" s="162"/>
      <c r="C6" s="162"/>
      <c r="D6" s="162"/>
      <c r="E6" s="169" t="s">
        <v>9</v>
      </c>
      <c r="F6" s="484" t="s">
        <v>347</v>
      </c>
      <c r="G6" s="464" t="s">
        <v>387</v>
      </c>
      <c r="H6" s="465"/>
      <c r="I6" s="465"/>
      <c r="J6" s="466"/>
      <c r="K6" s="470" t="s">
        <v>75</v>
      </c>
      <c r="L6" s="472" t="s">
        <v>1</v>
      </c>
      <c r="M6" s="474" t="s">
        <v>174</v>
      </c>
      <c r="N6" s="180"/>
      <c r="O6" s="467" t="s">
        <v>8</v>
      </c>
      <c r="P6" s="468"/>
      <c r="Q6" s="468"/>
      <c r="R6" s="469"/>
      <c r="S6" s="453" t="s">
        <v>347</v>
      </c>
    </row>
    <row r="7" spans="1:19" ht="36" customHeight="1" x14ac:dyDescent="0.15">
      <c r="A7" s="20"/>
      <c r="B7" s="163"/>
      <c r="C7" s="163"/>
      <c r="D7" s="163"/>
      <c r="E7" s="27"/>
      <c r="F7" s="458"/>
      <c r="G7" s="177" t="s">
        <v>68</v>
      </c>
      <c r="H7" s="45" t="s">
        <v>70</v>
      </c>
      <c r="I7" s="45" t="s">
        <v>73</v>
      </c>
      <c r="J7" s="133" t="s">
        <v>62</v>
      </c>
      <c r="K7" s="471"/>
      <c r="L7" s="473"/>
      <c r="M7" s="471"/>
      <c r="N7" s="177" t="s">
        <v>33</v>
      </c>
      <c r="O7" s="45" t="s">
        <v>130</v>
      </c>
      <c r="P7" s="45" t="s">
        <v>78</v>
      </c>
      <c r="Q7" s="45" t="s">
        <v>79</v>
      </c>
      <c r="R7" s="389" t="s">
        <v>15</v>
      </c>
      <c r="S7" s="454"/>
    </row>
    <row r="8" spans="1:19" ht="24.95" customHeight="1" x14ac:dyDescent="0.15">
      <c r="A8" s="158" t="s">
        <v>221</v>
      </c>
      <c r="B8" s="164"/>
      <c r="C8" s="164"/>
      <c r="D8" s="164"/>
      <c r="E8" s="27"/>
      <c r="F8" s="458"/>
      <c r="G8" s="138" t="s">
        <v>85</v>
      </c>
      <c r="H8" s="43" t="s">
        <v>85</v>
      </c>
      <c r="I8" s="43" t="s">
        <v>85</v>
      </c>
      <c r="J8" s="36" t="s">
        <v>85</v>
      </c>
      <c r="K8" s="43" t="s">
        <v>85</v>
      </c>
      <c r="L8" s="43" t="s">
        <v>85</v>
      </c>
      <c r="M8" s="43" t="s">
        <v>85</v>
      </c>
      <c r="N8" s="138" t="s">
        <v>85</v>
      </c>
      <c r="O8" s="43" t="s">
        <v>85</v>
      </c>
      <c r="P8" s="43" t="s">
        <v>85</v>
      </c>
      <c r="Q8" s="43" t="s">
        <v>85</v>
      </c>
      <c r="R8" s="62" t="s">
        <v>85</v>
      </c>
      <c r="S8" s="455"/>
    </row>
    <row r="9" spans="1:19" ht="24.95" customHeight="1" x14ac:dyDescent="0.15">
      <c r="A9" s="475" t="s">
        <v>88</v>
      </c>
      <c r="B9" s="165" t="s">
        <v>69</v>
      </c>
      <c r="C9" s="165"/>
      <c r="D9" s="165"/>
      <c r="E9" s="165"/>
      <c r="F9" s="42">
        <v>1</v>
      </c>
      <c r="G9" s="129">
        <v>18548</v>
      </c>
      <c r="H9" s="129">
        <v>0</v>
      </c>
      <c r="I9" s="129">
        <v>53</v>
      </c>
      <c r="J9" s="129">
        <v>18601</v>
      </c>
      <c r="K9" s="129">
        <v>53</v>
      </c>
      <c r="L9" s="129">
        <v>0</v>
      </c>
      <c r="M9" s="129">
        <v>47</v>
      </c>
      <c r="N9" s="129">
        <v>12</v>
      </c>
      <c r="O9" s="129">
        <v>18501</v>
      </c>
      <c r="P9" s="129">
        <v>0</v>
      </c>
      <c r="Q9" s="129">
        <v>0</v>
      </c>
      <c r="R9" s="139">
        <v>18501</v>
      </c>
      <c r="S9" s="183">
        <v>1</v>
      </c>
    </row>
    <row r="10" spans="1:19" ht="24.95" customHeight="1" x14ac:dyDescent="0.15">
      <c r="A10" s="475"/>
      <c r="B10" s="165" t="s">
        <v>109</v>
      </c>
      <c r="C10" s="165"/>
      <c r="D10" s="165"/>
      <c r="E10" s="165"/>
      <c r="F10" s="172">
        <v>2</v>
      </c>
      <c r="G10" s="124">
        <v>1974</v>
      </c>
      <c r="H10" s="124">
        <v>0</v>
      </c>
      <c r="I10" s="124">
        <v>16</v>
      </c>
      <c r="J10" s="124">
        <v>1990</v>
      </c>
      <c r="K10" s="124">
        <v>16</v>
      </c>
      <c r="L10" s="124">
        <v>0</v>
      </c>
      <c r="M10" s="124">
        <v>1</v>
      </c>
      <c r="N10" s="124">
        <v>1</v>
      </c>
      <c r="O10" s="124">
        <v>1973</v>
      </c>
      <c r="P10" s="124">
        <v>0</v>
      </c>
      <c r="Q10" s="124">
        <v>0</v>
      </c>
      <c r="R10" s="140">
        <v>1973</v>
      </c>
      <c r="S10" s="183">
        <v>2</v>
      </c>
    </row>
    <row r="11" spans="1:19" ht="24.95" customHeight="1" x14ac:dyDescent="0.15">
      <c r="A11" s="475"/>
      <c r="B11" s="165" t="s">
        <v>207</v>
      </c>
      <c r="C11" s="165"/>
      <c r="D11" s="165"/>
      <c r="E11" s="165"/>
      <c r="F11" s="172">
        <v>3</v>
      </c>
      <c r="G11" s="124">
        <v>3232</v>
      </c>
      <c r="H11" s="124">
        <v>0</v>
      </c>
      <c r="I11" s="124">
        <v>10</v>
      </c>
      <c r="J11" s="124">
        <v>3242</v>
      </c>
      <c r="K11" s="124">
        <v>10</v>
      </c>
      <c r="L11" s="124">
        <v>0</v>
      </c>
      <c r="M11" s="124">
        <v>11</v>
      </c>
      <c r="N11" s="124">
        <v>0</v>
      </c>
      <c r="O11" s="124">
        <v>3221</v>
      </c>
      <c r="P11" s="124">
        <v>0</v>
      </c>
      <c r="Q11" s="124">
        <v>0</v>
      </c>
      <c r="R11" s="140">
        <v>3221</v>
      </c>
      <c r="S11" s="183">
        <v>3</v>
      </c>
    </row>
    <row r="12" spans="1:19" ht="24.95" customHeight="1" x14ac:dyDescent="0.15">
      <c r="A12" s="475"/>
      <c r="B12" s="165" t="s">
        <v>208</v>
      </c>
      <c r="C12" s="165"/>
      <c r="D12" s="165"/>
      <c r="E12" s="165"/>
      <c r="F12" s="172">
        <v>4</v>
      </c>
      <c r="G12" s="124">
        <v>536</v>
      </c>
      <c r="H12" s="124">
        <v>0</v>
      </c>
      <c r="I12" s="124">
        <v>0</v>
      </c>
      <c r="J12" s="124">
        <v>536</v>
      </c>
      <c r="K12" s="124">
        <v>0</v>
      </c>
      <c r="L12" s="124">
        <v>0</v>
      </c>
      <c r="M12" s="124">
        <v>0</v>
      </c>
      <c r="N12" s="124">
        <v>0</v>
      </c>
      <c r="O12" s="124">
        <v>536</v>
      </c>
      <c r="P12" s="124">
        <v>0</v>
      </c>
      <c r="Q12" s="124">
        <v>0</v>
      </c>
      <c r="R12" s="140">
        <v>536</v>
      </c>
      <c r="S12" s="183">
        <v>4</v>
      </c>
    </row>
    <row r="13" spans="1:19" ht="24.95" customHeight="1" x14ac:dyDescent="0.15">
      <c r="A13" s="475"/>
      <c r="B13" s="462" t="s">
        <v>222</v>
      </c>
      <c r="C13" s="463"/>
      <c r="D13" s="463"/>
      <c r="E13" s="463"/>
      <c r="F13" s="173">
        <v>5</v>
      </c>
      <c r="G13" s="126">
        <v>24290</v>
      </c>
      <c r="H13" s="126">
        <v>0</v>
      </c>
      <c r="I13" s="126">
        <v>79</v>
      </c>
      <c r="J13" s="125">
        <v>24369</v>
      </c>
      <c r="K13" s="126">
        <v>79</v>
      </c>
      <c r="L13" s="126">
        <v>0</v>
      </c>
      <c r="M13" s="126">
        <v>59</v>
      </c>
      <c r="N13" s="126">
        <v>13</v>
      </c>
      <c r="O13" s="126">
        <v>24231</v>
      </c>
      <c r="P13" s="126">
        <v>0</v>
      </c>
      <c r="Q13" s="126">
        <v>0</v>
      </c>
      <c r="R13" s="141">
        <v>24231</v>
      </c>
      <c r="S13" s="184">
        <v>5</v>
      </c>
    </row>
    <row r="14" spans="1:19" ht="24.95" customHeight="1" x14ac:dyDescent="0.15">
      <c r="A14" s="428" t="s">
        <v>0</v>
      </c>
      <c r="B14" s="477" t="s">
        <v>237</v>
      </c>
      <c r="C14" s="168" t="s">
        <v>194</v>
      </c>
      <c r="D14" s="165"/>
      <c r="E14" s="165"/>
      <c r="F14" s="394">
        <v>6</v>
      </c>
      <c r="G14" s="395">
        <v>8686</v>
      </c>
      <c r="H14" s="395">
        <v>0</v>
      </c>
      <c r="I14" s="395">
        <v>52</v>
      </c>
      <c r="J14" s="396">
        <v>8738</v>
      </c>
      <c r="K14" s="395">
        <v>52</v>
      </c>
      <c r="L14" s="395">
        <v>0</v>
      </c>
      <c r="M14" s="395">
        <v>2</v>
      </c>
      <c r="N14" s="395">
        <v>2</v>
      </c>
      <c r="O14" s="395">
        <v>8684</v>
      </c>
      <c r="P14" s="395">
        <v>0</v>
      </c>
      <c r="Q14" s="395">
        <v>0</v>
      </c>
      <c r="R14" s="397">
        <v>8684</v>
      </c>
      <c r="S14" s="398">
        <v>6</v>
      </c>
    </row>
    <row r="15" spans="1:19" ht="24.95" customHeight="1" x14ac:dyDescent="0.15">
      <c r="A15" s="429"/>
      <c r="B15" s="478"/>
      <c r="C15" s="168" t="s">
        <v>239</v>
      </c>
      <c r="D15" s="165"/>
      <c r="E15" s="165"/>
      <c r="F15" s="172">
        <v>7</v>
      </c>
      <c r="G15" s="126">
        <v>0</v>
      </c>
      <c r="H15" s="126">
        <v>0</v>
      </c>
      <c r="I15" s="126">
        <v>0</v>
      </c>
      <c r="J15" s="124">
        <v>0</v>
      </c>
      <c r="K15" s="126">
        <v>0</v>
      </c>
      <c r="L15" s="126">
        <v>0</v>
      </c>
      <c r="M15" s="126">
        <v>0</v>
      </c>
      <c r="N15" s="126">
        <v>0</v>
      </c>
      <c r="O15" s="126">
        <v>0</v>
      </c>
      <c r="P15" s="126">
        <v>0</v>
      </c>
      <c r="Q15" s="126">
        <v>0</v>
      </c>
      <c r="R15" s="141">
        <v>0</v>
      </c>
      <c r="S15" s="183">
        <v>7</v>
      </c>
    </row>
    <row r="16" spans="1:19" ht="24.95" customHeight="1" x14ac:dyDescent="0.15">
      <c r="A16" s="429"/>
      <c r="B16" s="478"/>
      <c r="C16" s="480" t="s">
        <v>355</v>
      </c>
      <c r="D16" s="481"/>
      <c r="E16" s="481"/>
      <c r="F16" s="172">
        <v>8</v>
      </c>
      <c r="G16" s="126">
        <v>0</v>
      </c>
      <c r="H16" s="126">
        <v>0</v>
      </c>
      <c r="I16" s="126">
        <v>0</v>
      </c>
      <c r="J16" s="124">
        <v>0</v>
      </c>
      <c r="K16" s="126">
        <v>0</v>
      </c>
      <c r="L16" s="126">
        <v>0</v>
      </c>
      <c r="M16" s="126">
        <v>0</v>
      </c>
      <c r="N16" s="126">
        <v>0</v>
      </c>
      <c r="O16" s="126">
        <v>0</v>
      </c>
      <c r="P16" s="126">
        <v>0</v>
      </c>
      <c r="Q16" s="126">
        <v>0</v>
      </c>
      <c r="R16" s="141">
        <v>0</v>
      </c>
      <c r="S16" s="183">
        <v>8</v>
      </c>
    </row>
    <row r="17" spans="1:19" ht="24.95" customHeight="1" x14ac:dyDescent="0.15">
      <c r="A17" s="429"/>
      <c r="B17" s="478"/>
      <c r="C17" s="480" t="s">
        <v>200</v>
      </c>
      <c r="D17" s="481"/>
      <c r="E17" s="481"/>
      <c r="F17" s="172">
        <v>9</v>
      </c>
      <c r="G17" s="126">
        <v>11</v>
      </c>
      <c r="H17" s="126">
        <v>0</v>
      </c>
      <c r="I17" s="126">
        <v>0</v>
      </c>
      <c r="J17" s="124">
        <v>11</v>
      </c>
      <c r="K17" s="126">
        <v>0</v>
      </c>
      <c r="L17" s="126">
        <v>0</v>
      </c>
      <c r="M17" s="126">
        <v>0</v>
      </c>
      <c r="N17" s="126">
        <v>0</v>
      </c>
      <c r="O17" s="126">
        <v>11</v>
      </c>
      <c r="P17" s="126">
        <v>0</v>
      </c>
      <c r="Q17" s="126">
        <v>0</v>
      </c>
      <c r="R17" s="141">
        <v>11</v>
      </c>
      <c r="S17" s="183">
        <v>9</v>
      </c>
    </row>
    <row r="18" spans="1:19" ht="24.95" customHeight="1" x14ac:dyDescent="0.15">
      <c r="A18" s="429"/>
      <c r="B18" s="478"/>
      <c r="C18" s="480" t="s">
        <v>325</v>
      </c>
      <c r="D18" s="481"/>
      <c r="E18" s="481"/>
      <c r="F18" s="172">
        <v>10</v>
      </c>
      <c r="G18" s="126">
        <v>0</v>
      </c>
      <c r="H18" s="126">
        <v>0</v>
      </c>
      <c r="I18" s="126">
        <v>0</v>
      </c>
      <c r="J18" s="124">
        <v>0</v>
      </c>
      <c r="K18" s="126">
        <v>0</v>
      </c>
      <c r="L18" s="126">
        <v>0</v>
      </c>
      <c r="M18" s="126">
        <v>0</v>
      </c>
      <c r="N18" s="126">
        <v>0</v>
      </c>
      <c r="O18" s="126">
        <v>0</v>
      </c>
      <c r="P18" s="126">
        <v>0</v>
      </c>
      <c r="Q18" s="126">
        <v>0</v>
      </c>
      <c r="R18" s="141">
        <v>0</v>
      </c>
      <c r="S18" s="183">
        <v>10</v>
      </c>
    </row>
    <row r="19" spans="1:19" ht="24.95" customHeight="1" x14ac:dyDescent="0.15">
      <c r="A19" s="429"/>
      <c r="B19" s="478"/>
      <c r="C19" s="480" t="s">
        <v>360</v>
      </c>
      <c r="D19" s="481"/>
      <c r="E19" s="481"/>
      <c r="F19" s="172">
        <v>11</v>
      </c>
      <c r="G19" s="126">
        <v>0</v>
      </c>
      <c r="H19" s="126">
        <v>0</v>
      </c>
      <c r="I19" s="126">
        <v>0</v>
      </c>
      <c r="J19" s="124">
        <v>0</v>
      </c>
      <c r="K19" s="126">
        <v>0</v>
      </c>
      <c r="L19" s="126">
        <v>0</v>
      </c>
      <c r="M19" s="126">
        <v>0</v>
      </c>
      <c r="N19" s="126">
        <v>0</v>
      </c>
      <c r="O19" s="126">
        <v>0</v>
      </c>
      <c r="P19" s="126">
        <v>0</v>
      </c>
      <c r="Q19" s="126">
        <v>0</v>
      </c>
      <c r="R19" s="141">
        <v>0</v>
      </c>
      <c r="S19" s="183">
        <v>11</v>
      </c>
    </row>
    <row r="20" spans="1:19" ht="24.95" customHeight="1" x14ac:dyDescent="0.15">
      <c r="A20" s="429"/>
      <c r="B20" s="478"/>
      <c r="C20" s="480" t="s">
        <v>22</v>
      </c>
      <c r="D20" s="481"/>
      <c r="E20" s="481"/>
      <c r="F20" s="172">
        <v>12</v>
      </c>
      <c r="G20" s="126">
        <v>0</v>
      </c>
      <c r="H20" s="126">
        <v>0</v>
      </c>
      <c r="I20" s="126">
        <v>0</v>
      </c>
      <c r="J20" s="124">
        <v>0</v>
      </c>
      <c r="K20" s="126">
        <v>0</v>
      </c>
      <c r="L20" s="126">
        <v>0</v>
      </c>
      <c r="M20" s="126">
        <v>0</v>
      </c>
      <c r="N20" s="126">
        <v>0</v>
      </c>
      <c r="O20" s="126">
        <v>0</v>
      </c>
      <c r="P20" s="126">
        <v>0</v>
      </c>
      <c r="Q20" s="126">
        <v>0</v>
      </c>
      <c r="R20" s="141">
        <v>0</v>
      </c>
      <c r="S20" s="183">
        <v>12</v>
      </c>
    </row>
    <row r="21" spans="1:19" ht="24.95" customHeight="1" x14ac:dyDescent="0.15">
      <c r="A21" s="429"/>
      <c r="B21" s="478"/>
      <c r="C21" s="480" t="s">
        <v>362</v>
      </c>
      <c r="D21" s="481"/>
      <c r="E21" s="481"/>
      <c r="F21" s="175">
        <v>13</v>
      </c>
      <c r="G21" s="387">
        <v>11</v>
      </c>
      <c r="H21" s="387">
        <v>0</v>
      </c>
      <c r="I21" s="387">
        <v>0</v>
      </c>
      <c r="J21" s="391">
        <v>11</v>
      </c>
      <c r="K21" s="387">
        <v>0</v>
      </c>
      <c r="L21" s="387">
        <v>0</v>
      </c>
      <c r="M21" s="387">
        <v>0</v>
      </c>
      <c r="N21" s="387">
        <v>0</v>
      </c>
      <c r="O21" s="387">
        <v>11</v>
      </c>
      <c r="P21" s="387">
        <v>0</v>
      </c>
      <c r="Q21" s="387">
        <v>0</v>
      </c>
      <c r="R21" s="392">
        <v>11</v>
      </c>
      <c r="S21" s="393">
        <v>13</v>
      </c>
    </row>
    <row r="22" spans="1:19" ht="24.95" customHeight="1" x14ac:dyDescent="0.15">
      <c r="A22" s="429"/>
      <c r="B22" s="478"/>
      <c r="C22" s="460" t="s">
        <v>238</v>
      </c>
      <c r="D22" s="460" t="s">
        <v>178</v>
      </c>
      <c r="E22" s="165" t="s">
        <v>240</v>
      </c>
      <c r="F22" s="172">
        <v>14</v>
      </c>
      <c r="G22" s="126">
        <v>13</v>
      </c>
      <c r="H22" s="126">
        <v>0</v>
      </c>
      <c r="I22" s="126">
        <v>0</v>
      </c>
      <c r="J22" s="124">
        <v>13</v>
      </c>
      <c r="K22" s="126">
        <v>0</v>
      </c>
      <c r="L22" s="126">
        <v>0</v>
      </c>
      <c r="M22" s="126">
        <v>3</v>
      </c>
      <c r="N22" s="126">
        <v>0</v>
      </c>
      <c r="O22" s="126">
        <v>10</v>
      </c>
      <c r="P22" s="126">
        <v>0</v>
      </c>
      <c r="Q22" s="126">
        <v>0</v>
      </c>
      <c r="R22" s="141">
        <v>10</v>
      </c>
      <c r="S22" s="183">
        <v>14</v>
      </c>
    </row>
    <row r="23" spans="1:19" ht="24.95" customHeight="1" x14ac:dyDescent="0.15">
      <c r="A23" s="429"/>
      <c r="B23" s="478"/>
      <c r="C23" s="458"/>
      <c r="D23" s="459"/>
      <c r="E23" s="165" t="s">
        <v>32</v>
      </c>
      <c r="F23" s="172">
        <v>15</v>
      </c>
      <c r="G23" s="126">
        <v>109665</v>
      </c>
      <c r="H23" s="126">
        <v>0</v>
      </c>
      <c r="I23" s="126">
        <v>242</v>
      </c>
      <c r="J23" s="124">
        <v>109907</v>
      </c>
      <c r="K23" s="126">
        <v>241</v>
      </c>
      <c r="L23" s="126">
        <v>0</v>
      </c>
      <c r="M23" s="126">
        <v>1812</v>
      </c>
      <c r="N23" s="126">
        <v>1574</v>
      </c>
      <c r="O23" s="126">
        <v>107853</v>
      </c>
      <c r="P23" s="126">
        <v>0</v>
      </c>
      <c r="Q23" s="126">
        <v>1</v>
      </c>
      <c r="R23" s="141">
        <v>107854</v>
      </c>
      <c r="S23" s="183">
        <v>15</v>
      </c>
    </row>
    <row r="24" spans="1:19" ht="24.95" customHeight="1" x14ac:dyDescent="0.15">
      <c r="A24" s="429"/>
      <c r="B24" s="478"/>
      <c r="C24" s="458"/>
      <c r="D24" s="460" t="s">
        <v>92</v>
      </c>
      <c r="E24" s="165" t="s">
        <v>240</v>
      </c>
      <c r="F24" s="172">
        <v>16</v>
      </c>
      <c r="G24" s="126">
        <v>660</v>
      </c>
      <c r="H24" s="126">
        <v>0</v>
      </c>
      <c r="I24" s="126">
        <v>0</v>
      </c>
      <c r="J24" s="124">
        <v>660</v>
      </c>
      <c r="K24" s="126">
        <v>0</v>
      </c>
      <c r="L24" s="126">
        <v>0</v>
      </c>
      <c r="M24" s="126">
        <v>9</v>
      </c>
      <c r="N24" s="126">
        <v>1</v>
      </c>
      <c r="O24" s="126">
        <v>651</v>
      </c>
      <c r="P24" s="126">
        <v>0</v>
      </c>
      <c r="Q24" s="126">
        <v>0</v>
      </c>
      <c r="R24" s="141">
        <v>651</v>
      </c>
      <c r="S24" s="183">
        <v>16</v>
      </c>
    </row>
    <row r="25" spans="1:19" ht="24.95" customHeight="1" x14ac:dyDescent="0.15">
      <c r="A25" s="429"/>
      <c r="B25" s="478"/>
      <c r="C25" s="458"/>
      <c r="D25" s="459"/>
      <c r="E25" s="165" t="s">
        <v>32</v>
      </c>
      <c r="F25" s="172">
        <v>17</v>
      </c>
      <c r="G25" s="126">
        <v>42079</v>
      </c>
      <c r="H25" s="126">
        <v>0</v>
      </c>
      <c r="I25" s="126">
        <v>431</v>
      </c>
      <c r="J25" s="124">
        <v>42510</v>
      </c>
      <c r="K25" s="126">
        <v>430</v>
      </c>
      <c r="L25" s="126">
        <v>0</v>
      </c>
      <c r="M25" s="126">
        <v>416</v>
      </c>
      <c r="N25" s="126">
        <v>257</v>
      </c>
      <c r="O25" s="126">
        <v>41663</v>
      </c>
      <c r="P25" s="126">
        <v>0</v>
      </c>
      <c r="Q25" s="126">
        <v>1</v>
      </c>
      <c r="R25" s="141">
        <v>41664</v>
      </c>
      <c r="S25" s="183">
        <v>17</v>
      </c>
    </row>
    <row r="26" spans="1:19" ht="24.95" customHeight="1" x14ac:dyDescent="0.15">
      <c r="A26" s="429"/>
      <c r="B26" s="478"/>
      <c r="C26" s="459"/>
      <c r="D26" s="462" t="s">
        <v>349</v>
      </c>
      <c r="E26" s="463"/>
      <c r="F26" s="173">
        <v>18</v>
      </c>
      <c r="G26" s="125">
        <v>152417</v>
      </c>
      <c r="H26" s="125">
        <v>0</v>
      </c>
      <c r="I26" s="125">
        <v>673</v>
      </c>
      <c r="J26" s="149">
        <v>153090</v>
      </c>
      <c r="K26" s="125">
        <v>671</v>
      </c>
      <c r="L26" s="125">
        <v>0</v>
      </c>
      <c r="M26" s="125">
        <v>2240</v>
      </c>
      <c r="N26" s="125">
        <v>1832</v>
      </c>
      <c r="O26" s="125">
        <v>150177</v>
      </c>
      <c r="P26" s="125">
        <v>0</v>
      </c>
      <c r="Q26" s="125">
        <v>2</v>
      </c>
      <c r="R26" s="142">
        <v>150179</v>
      </c>
      <c r="S26" s="184">
        <v>18</v>
      </c>
    </row>
    <row r="27" spans="1:19" ht="24.95" customHeight="1" x14ac:dyDescent="0.15">
      <c r="A27" s="429"/>
      <c r="B27" s="478"/>
      <c r="C27" s="461" t="s">
        <v>356</v>
      </c>
      <c r="D27" s="460" t="s">
        <v>178</v>
      </c>
      <c r="E27" s="165" t="s">
        <v>240</v>
      </c>
      <c r="F27" s="172">
        <v>19</v>
      </c>
      <c r="G27" s="126">
        <v>6</v>
      </c>
      <c r="H27" s="126">
        <v>0</v>
      </c>
      <c r="I27" s="126">
        <v>0</v>
      </c>
      <c r="J27" s="124">
        <v>6</v>
      </c>
      <c r="K27" s="126">
        <v>0</v>
      </c>
      <c r="L27" s="126">
        <v>0</v>
      </c>
      <c r="M27" s="126">
        <v>1</v>
      </c>
      <c r="N27" s="126">
        <v>1</v>
      </c>
      <c r="O27" s="126">
        <v>5</v>
      </c>
      <c r="P27" s="126">
        <v>0</v>
      </c>
      <c r="Q27" s="126">
        <v>0</v>
      </c>
      <c r="R27" s="141">
        <v>5</v>
      </c>
      <c r="S27" s="183">
        <v>19</v>
      </c>
    </row>
    <row r="28" spans="1:19" ht="24.95" customHeight="1" x14ac:dyDescent="0.15">
      <c r="A28" s="429"/>
      <c r="B28" s="478"/>
      <c r="C28" s="456"/>
      <c r="D28" s="459"/>
      <c r="E28" s="165" t="s">
        <v>32</v>
      </c>
      <c r="F28" s="172">
        <v>20</v>
      </c>
      <c r="G28" s="126">
        <v>88217</v>
      </c>
      <c r="H28" s="126">
        <v>0</v>
      </c>
      <c r="I28" s="126">
        <v>111</v>
      </c>
      <c r="J28" s="124">
        <v>88328</v>
      </c>
      <c r="K28" s="126">
        <v>111</v>
      </c>
      <c r="L28" s="126">
        <v>0</v>
      </c>
      <c r="M28" s="126">
        <v>1434</v>
      </c>
      <c r="N28" s="126">
        <v>1249</v>
      </c>
      <c r="O28" s="126">
        <v>86783</v>
      </c>
      <c r="P28" s="126">
        <v>0</v>
      </c>
      <c r="Q28" s="126">
        <v>0</v>
      </c>
      <c r="R28" s="141">
        <v>86783</v>
      </c>
      <c r="S28" s="183">
        <v>20</v>
      </c>
    </row>
    <row r="29" spans="1:19" ht="24.95" customHeight="1" x14ac:dyDescent="0.15">
      <c r="A29" s="429"/>
      <c r="B29" s="478"/>
      <c r="C29" s="456"/>
      <c r="D29" s="460" t="s">
        <v>92</v>
      </c>
      <c r="E29" s="165" t="s">
        <v>240</v>
      </c>
      <c r="F29" s="172">
        <v>21</v>
      </c>
      <c r="G29" s="126">
        <v>890</v>
      </c>
      <c r="H29" s="126">
        <v>0</v>
      </c>
      <c r="I29" s="126">
        <v>0</v>
      </c>
      <c r="J29" s="124">
        <v>890</v>
      </c>
      <c r="K29" s="126">
        <v>0</v>
      </c>
      <c r="L29" s="126">
        <v>0</v>
      </c>
      <c r="M29" s="126">
        <v>1</v>
      </c>
      <c r="N29" s="126">
        <v>1</v>
      </c>
      <c r="O29" s="126">
        <v>889</v>
      </c>
      <c r="P29" s="126">
        <v>0</v>
      </c>
      <c r="Q29" s="126">
        <v>0</v>
      </c>
      <c r="R29" s="141">
        <v>889</v>
      </c>
      <c r="S29" s="183">
        <v>21</v>
      </c>
    </row>
    <row r="30" spans="1:19" ht="24.95" customHeight="1" x14ac:dyDescent="0.15">
      <c r="A30" s="429"/>
      <c r="B30" s="478"/>
      <c r="C30" s="456"/>
      <c r="D30" s="459"/>
      <c r="E30" s="165" t="s">
        <v>32</v>
      </c>
      <c r="F30" s="172">
        <v>22</v>
      </c>
      <c r="G30" s="126">
        <v>35908</v>
      </c>
      <c r="H30" s="126">
        <v>0</v>
      </c>
      <c r="I30" s="126">
        <v>379</v>
      </c>
      <c r="J30" s="124">
        <v>36287</v>
      </c>
      <c r="K30" s="126">
        <v>379</v>
      </c>
      <c r="L30" s="126">
        <v>0</v>
      </c>
      <c r="M30" s="126">
        <v>248</v>
      </c>
      <c r="N30" s="126">
        <v>163</v>
      </c>
      <c r="O30" s="126">
        <v>35660</v>
      </c>
      <c r="P30" s="126">
        <v>0</v>
      </c>
      <c r="Q30" s="126">
        <v>0</v>
      </c>
      <c r="R30" s="141">
        <v>35660</v>
      </c>
      <c r="S30" s="183">
        <v>22</v>
      </c>
    </row>
    <row r="31" spans="1:19" ht="24.95" customHeight="1" x14ac:dyDescent="0.15">
      <c r="A31" s="429"/>
      <c r="B31" s="478"/>
      <c r="C31" s="457"/>
      <c r="D31" s="462" t="s">
        <v>349</v>
      </c>
      <c r="E31" s="463"/>
      <c r="F31" s="173">
        <v>23</v>
      </c>
      <c r="G31" s="125">
        <v>125021</v>
      </c>
      <c r="H31" s="125">
        <v>0</v>
      </c>
      <c r="I31" s="125">
        <v>490</v>
      </c>
      <c r="J31" s="149">
        <v>125511</v>
      </c>
      <c r="K31" s="125">
        <v>490</v>
      </c>
      <c r="L31" s="125">
        <v>0</v>
      </c>
      <c r="M31" s="125">
        <v>1684</v>
      </c>
      <c r="N31" s="125">
        <v>1414</v>
      </c>
      <c r="O31" s="125">
        <v>123337</v>
      </c>
      <c r="P31" s="125">
        <v>0</v>
      </c>
      <c r="Q31" s="125">
        <v>0</v>
      </c>
      <c r="R31" s="142">
        <v>123337</v>
      </c>
      <c r="S31" s="184">
        <v>23</v>
      </c>
    </row>
    <row r="32" spans="1:19" ht="24.95" customHeight="1" x14ac:dyDescent="0.15">
      <c r="A32" s="429"/>
      <c r="B32" s="478"/>
      <c r="C32" s="461" t="s">
        <v>171</v>
      </c>
      <c r="D32" s="460" t="s">
        <v>178</v>
      </c>
      <c r="E32" s="165" t="s">
        <v>240</v>
      </c>
      <c r="F32" s="172">
        <v>24</v>
      </c>
      <c r="G32" s="126">
        <v>6</v>
      </c>
      <c r="H32" s="126">
        <v>0</v>
      </c>
      <c r="I32" s="126">
        <v>0</v>
      </c>
      <c r="J32" s="124">
        <v>6</v>
      </c>
      <c r="K32" s="126">
        <v>0</v>
      </c>
      <c r="L32" s="126">
        <v>0</v>
      </c>
      <c r="M32" s="126">
        <v>3</v>
      </c>
      <c r="N32" s="126">
        <v>1</v>
      </c>
      <c r="O32" s="126">
        <v>3</v>
      </c>
      <c r="P32" s="126">
        <v>0</v>
      </c>
      <c r="Q32" s="126">
        <v>0</v>
      </c>
      <c r="R32" s="141">
        <v>3</v>
      </c>
      <c r="S32" s="183">
        <v>24</v>
      </c>
    </row>
    <row r="33" spans="1:19" ht="24.95" customHeight="1" x14ac:dyDescent="0.15">
      <c r="A33" s="429"/>
      <c r="B33" s="478"/>
      <c r="C33" s="456"/>
      <c r="D33" s="459"/>
      <c r="E33" s="165" t="s">
        <v>32</v>
      </c>
      <c r="F33" s="172">
        <v>25</v>
      </c>
      <c r="G33" s="126">
        <v>42912</v>
      </c>
      <c r="H33" s="126">
        <v>0</v>
      </c>
      <c r="I33" s="126">
        <v>109</v>
      </c>
      <c r="J33" s="124">
        <v>43021</v>
      </c>
      <c r="K33" s="126">
        <v>109</v>
      </c>
      <c r="L33" s="126">
        <v>0</v>
      </c>
      <c r="M33" s="126">
        <v>904</v>
      </c>
      <c r="N33" s="126">
        <v>835</v>
      </c>
      <c r="O33" s="126">
        <v>42008</v>
      </c>
      <c r="P33" s="126">
        <v>0</v>
      </c>
      <c r="Q33" s="126">
        <v>0</v>
      </c>
      <c r="R33" s="141">
        <v>42008</v>
      </c>
      <c r="S33" s="183">
        <v>25</v>
      </c>
    </row>
    <row r="34" spans="1:19" ht="24.95" customHeight="1" x14ac:dyDescent="0.15">
      <c r="A34" s="429"/>
      <c r="B34" s="478"/>
      <c r="C34" s="456"/>
      <c r="D34" s="460" t="s">
        <v>92</v>
      </c>
      <c r="E34" s="165" t="s">
        <v>240</v>
      </c>
      <c r="F34" s="172">
        <v>26</v>
      </c>
      <c r="G34" s="126">
        <v>238</v>
      </c>
      <c r="H34" s="126">
        <v>0</v>
      </c>
      <c r="I34" s="126">
        <v>0</v>
      </c>
      <c r="J34" s="124">
        <v>238</v>
      </c>
      <c r="K34" s="126">
        <v>0</v>
      </c>
      <c r="L34" s="126">
        <v>0</v>
      </c>
      <c r="M34" s="126">
        <v>1</v>
      </c>
      <c r="N34" s="126">
        <v>0</v>
      </c>
      <c r="O34" s="126">
        <v>237</v>
      </c>
      <c r="P34" s="126">
        <v>0</v>
      </c>
      <c r="Q34" s="126">
        <v>0</v>
      </c>
      <c r="R34" s="141">
        <v>237</v>
      </c>
      <c r="S34" s="183">
        <v>26</v>
      </c>
    </row>
    <row r="35" spans="1:19" ht="24.95" customHeight="1" x14ac:dyDescent="0.15">
      <c r="A35" s="429"/>
      <c r="B35" s="478"/>
      <c r="C35" s="456"/>
      <c r="D35" s="459"/>
      <c r="E35" s="165" t="s">
        <v>32</v>
      </c>
      <c r="F35" s="172">
        <v>27</v>
      </c>
      <c r="G35" s="126">
        <v>37403</v>
      </c>
      <c r="H35" s="126">
        <v>0</v>
      </c>
      <c r="I35" s="126">
        <v>500</v>
      </c>
      <c r="J35" s="124">
        <v>37903</v>
      </c>
      <c r="K35" s="126">
        <v>500</v>
      </c>
      <c r="L35" s="126">
        <v>0</v>
      </c>
      <c r="M35" s="126">
        <v>266</v>
      </c>
      <c r="N35" s="126">
        <v>204</v>
      </c>
      <c r="O35" s="126">
        <v>37137</v>
      </c>
      <c r="P35" s="126">
        <v>0</v>
      </c>
      <c r="Q35" s="126">
        <v>0</v>
      </c>
      <c r="R35" s="141">
        <v>37137</v>
      </c>
      <c r="S35" s="183">
        <v>27</v>
      </c>
    </row>
    <row r="36" spans="1:19" ht="24.95" customHeight="1" thickBot="1" x14ac:dyDescent="0.2">
      <c r="A36" s="476"/>
      <c r="B36" s="479"/>
      <c r="C36" s="485"/>
      <c r="D36" s="486" t="s">
        <v>349</v>
      </c>
      <c r="E36" s="487"/>
      <c r="F36" s="176">
        <v>28</v>
      </c>
      <c r="G36" s="280">
        <v>80559</v>
      </c>
      <c r="H36" s="280">
        <v>0</v>
      </c>
      <c r="I36" s="280">
        <v>609</v>
      </c>
      <c r="J36" s="319">
        <v>81168</v>
      </c>
      <c r="K36" s="280">
        <v>609</v>
      </c>
      <c r="L36" s="280">
        <v>0</v>
      </c>
      <c r="M36" s="280">
        <v>1174</v>
      </c>
      <c r="N36" s="280">
        <v>1040</v>
      </c>
      <c r="O36" s="280">
        <v>79385</v>
      </c>
      <c r="P36" s="280">
        <v>0</v>
      </c>
      <c r="Q36" s="280">
        <v>0</v>
      </c>
      <c r="R36" s="285">
        <v>79385</v>
      </c>
      <c r="S36" s="185">
        <v>28</v>
      </c>
    </row>
    <row r="37" spans="1:19" ht="20.100000000000001" customHeight="1" x14ac:dyDescent="0.15">
      <c r="S37" s="96"/>
    </row>
    <row r="39" spans="1:19" ht="20.100000000000001" customHeight="1" x14ac:dyDescent="0.15">
      <c r="A39" s="17" t="s">
        <v>336</v>
      </c>
    </row>
    <row r="40" spans="1:19" ht="20.100000000000001" customHeight="1" thickBot="1" x14ac:dyDescent="0.2">
      <c r="A40" s="17" t="s">
        <v>114</v>
      </c>
      <c r="M40" s="179"/>
      <c r="S40" s="182"/>
    </row>
    <row r="41" spans="1:19" ht="24.95" customHeight="1" x14ac:dyDescent="0.15">
      <c r="A41" s="19"/>
      <c r="B41" s="162"/>
      <c r="C41" s="162"/>
      <c r="D41" s="162"/>
      <c r="E41" s="169" t="s">
        <v>9</v>
      </c>
      <c r="F41" s="484" t="s">
        <v>347</v>
      </c>
      <c r="G41" s="464" t="s">
        <v>387</v>
      </c>
      <c r="H41" s="465"/>
      <c r="I41" s="465"/>
      <c r="J41" s="466"/>
      <c r="K41" s="470" t="s">
        <v>75</v>
      </c>
      <c r="L41" s="472" t="s">
        <v>1</v>
      </c>
      <c r="M41" s="474" t="s">
        <v>174</v>
      </c>
      <c r="N41" s="181"/>
      <c r="O41" s="467" t="s">
        <v>8</v>
      </c>
      <c r="P41" s="468"/>
      <c r="Q41" s="468"/>
      <c r="R41" s="469"/>
      <c r="S41" s="453" t="s">
        <v>347</v>
      </c>
    </row>
    <row r="42" spans="1:19" ht="36" customHeight="1" x14ac:dyDescent="0.15">
      <c r="A42" s="20"/>
      <c r="B42" s="163"/>
      <c r="C42" s="163"/>
      <c r="D42" s="163"/>
      <c r="E42" s="27"/>
      <c r="F42" s="458"/>
      <c r="G42" s="177" t="s">
        <v>68</v>
      </c>
      <c r="H42" s="45" t="s">
        <v>70</v>
      </c>
      <c r="I42" s="45" t="s">
        <v>73</v>
      </c>
      <c r="J42" s="133" t="s">
        <v>62</v>
      </c>
      <c r="K42" s="471"/>
      <c r="L42" s="473"/>
      <c r="M42" s="471"/>
      <c r="N42" s="177" t="s">
        <v>33</v>
      </c>
      <c r="O42" s="45" t="s">
        <v>130</v>
      </c>
      <c r="P42" s="45" t="s">
        <v>78</v>
      </c>
      <c r="Q42" s="45" t="s">
        <v>79</v>
      </c>
      <c r="R42" s="389" t="s">
        <v>15</v>
      </c>
      <c r="S42" s="454"/>
    </row>
    <row r="43" spans="1:19" ht="24.95" customHeight="1" x14ac:dyDescent="0.15">
      <c r="A43" s="159" t="s">
        <v>221</v>
      </c>
      <c r="B43" s="166"/>
      <c r="C43" s="166"/>
      <c r="D43" s="166"/>
      <c r="E43" s="28"/>
      <c r="F43" s="459"/>
      <c r="G43" s="138" t="s">
        <v>85</v>
      </c>
      <c r="H43" s="43" t="s">
        <v>85</v>
      </c>
      <c r="I43" s="43" t="s">
        <v>85</v>
      </c>
      <c r="J43" s="36" t="s">
        <v>85</v>
      </c>
      <c r="K43" s="43" t="s">
        <v>85</v>
      </c>
      <c r="L43" s="43" t="s">
        <v>85</v>
      </c>
      <c r="M43" s="43" t="s">
        <v>85</v>
      </c>
      <c r="N43" s="138" t="s">
        <v>85</v>
      </c>
      <c r="O43" s="43" t="s">
        <v>85</v>
      </c>
      <c r="P43" s="43" t="s">
        <v>85</v>
      </c>
      <c r="Q43" s="43" t="s">
        <v>85</v>
      </c>
      <c r="R43" s="62" t="s">
        <v>85</v>
      </c>
      <c r="S43" s="455"/>
    </row>
    <row r="44" spans="1:19" ht="24.95" customHeight="1" x14ac:dyDescent="0.15">
      <c r="A44" s="429" t="s">
        <v>269</v>
      </c>
      <c r="B44" s="458" t="s">
        <v>364</v>
      </c>
      <c r="C44" s="456" t="s">
        <v>43</v>
      </c>
      <c r="D44" s="458" t="s">
        <v>178</v>
      </c>
      <c r="E44" s="170" t="s">
        <v>240</v>
      </c>
      <c r="F44" s="172">
        <v>29</v>
      </c>
      <c r="G44" s="126">
        <v>0</v>
      </c>
      <c r="H44" s="126">
        <v>0</v>
      </c>
      <c r="I44" s="126">
        <v>0</v>
      </c>
      <c r="J44" s="126">
        <v>0</v>
      </c>
      <c r="K44" s="126">
        <v>0</v>
      </c>
      <c r="L44" s="126">
        <v>0</v>
      </c>
      <c r="M44" s="126">
        <v>0</v>
      </c>
      <c r="N44" s="126">
        <v>0</v>
      </c>
      <c r="O44" s="126">
        <v>0</v>
      </c>
      <c r="P44" s="126">
        <v>0</v>
      </c>
      <c r="Q44" s="126">
        <v>0</v>
      </c>
      <c r="R44" s="141">
        <v>0</v>
      </c>
      <c r="S44" s="183">
        <v>29</v>
      </c>
    </row>
    <row r="45" spans="1:19" ht="24.95" customHeight="1" x14ac:dyDescent="0.15">
      <c r="A45" s="429"/>
      <c r="B45" s="458"/>
      <c r="C45" s="456"/>
      <c r="D45" s="459"/>
      <c r="E45" s="165" t="s">
        <v>32</v>
      </c>
      <c r="F45" s="172">
        <v>30</v>
      </c>
      <c r="G45" s="126">
        <v>0</v>
      </c>
      <c r="H45" s="126">
        <v>0</v>
      </c>
      <c r="I45" s="126">
        <v>0</v>
      </c>
      <c r="J45" s="126">
        <v>0</v>
      </c>
      <c r="K45" s="126">
        <v>0</v>
      </c>
      <c r="L45" s="126">
        <v>0</v>
      </c>
      <c r="M45" s="126">
        <v>0</v>
      </c>
      <c r="N45" s="126">
        <v>0</v>
      </c>
      <c r="O45" s="126">
        <v>0</v>
      </c>
      <c r="P45" s="126">
        <v>0</v>
      </c>
      <c r="Q45" s="126">
        <v>0</v>
      </c>
      <c r="R45" s="141">
        <v>0</v>
      </c>
      <c r="S45" s="183">
        <v>30</v>
      </c>
    </row>
    <row r="46" spans="1:19" ht="24.95" customHeight="1" x14ac:dyDescent="0.15">
      <c r="A46" s="429"/>
      <c r="B46" s="458"/>
      <c r="C46" s="456"/>
      <c r="D46" s="460" t="s">
        <v>92</v>
      </c>
      <c r="E46" s="165" t="s">
        <v>240</v>
      </c>
      <c r="F46" s="172">
        <v>31</v>
      </c>
      <c r="G46" s="126">
        <v>0</v>
      </c>
      <c r="H46" s="126">
        <v>0</v>
      </c>
      <c r="I46" s="126">
        <v>0</v>
      </c>
      <c r="J46" s="126">
        <v>0</v>
      </c>
      <c r="K46" s="126">
        <v>0</v>
      </c>
      <c r="L46" s="126">
        <v>0</v>
      </c>
      <c r="M46" s="126">
        <v>0</v>
      </c>
      <c r="N46" s="126">
        <v>0</v>
      </c>
      <c r="O46" s="126">
        <v>0</v>
      </c>
      <c r="P46" s="126">
        <v>0</v>
      </c>
      <c r="Q46" s="126">
        <v>0</v>
      </c>
      <c r="R46" s="141">
        <v>0</v>
      </c>
      <c r="S46" s="183">
        <v>31</v>
      </c>
    </row>
    <row r="47" spans="1:19" ht="24.95" customHeight="1" x14ac:dyDescent="0.15">
      <c r="A47" s="429"/>
      <c r="B47" s="458"/>
      <c r="C47" s="456"/>
      <c r="D47" s="459"/>
      <c r="E47" s="165" t="s">
        <v>32</v>
      </c>
      <c r="F47" s="172">
        <v>32</v>
      </c>
      <c r="G47" s="126">
        <v>0</v>
      </c>
      <c r="H47" s="126">
        <v>0</v>
      </c>
      <c r="I47" s="126">
        <v>0</v>
      </c>
      <c r="J47" s="126">
        <v>0</v>
      </c>
      <c r="K47" s="126">
        <v>0</v>
      </c>
      <c r="L47" s="126">
        <v>0</v>
      </c>
      <c r="M47" s="126">
        <v>0</v>
      </c>
      <c r="N47" s="126">
        <v>0</v>
      </c>
      <c r="O47" s="126">
        <v>0</v>
      </c>
      <c r="P47" s="126">
        <v>0</v>
      </c>
      <c r="Q47" s="126">
        <v>0</v>
      </c>
      <c r="R47" s="141">
        <v>0</v>
      </c>
      <c r="S47" s="183">
        <v>32</v>
      </c>
    </row>
    <row r="48" spans="1:19" ht="24.95" customHeight="1" x14ac:dyDescent="0.15">
      <c r="A48" s="429"/>
      <c r="B48" s="458"/>
      <c r="C48" s="457"/>
      <c r="D48" s="462" t="s">
        <v>349</v>
      </c>
      <c r="E48" s="463"/>
      <c r="F48" s="173">
        <v>33</v>
      </c>
      <c r="G48" s="125">
        <v>0</v>
      </c>
      <c r="H48" s="125">
        <v>0</v>
      </c>
      <c r="I48" s="125">
        <v>0</v>
      </c>
      <c r="J48" s="125">
        <v>0</v>
      </c>
      <c r="K48" s="125">
        <v>0</v>
      </c>
      <c r="L48" s="125">
        <v>0</v>
      </c>
      <c r="M48" s="125">
        <v>0</v>
      </c>
      <c r="N48" s="125">
        <v>0</v>
      </c>
      <c r="O48" s="125">
        <v>0</v>
      </c>
      <c r="P48" s="125">
        <v>0</v>
      </c>
      <c r="Q48" s="125">
        <v>0</v>
      </c>
      <c r="R48" s="142">
        <v>0</v>
      </c>
      <c r="S48" s="184">
        <v>33</v>
      </c>
    </row>
    <row r="49" spans="1:19" ht="24.95" customHeight="1" x14ac:dyDescent="0.15">
      <c r="A49" s="429"/>
      <c r="B49" s="458"/>
      <c r="C49" s="461" t="s">
        <v>361</v>
      </c>
      <c r="D49" s="460" t="s">
        <v>178</v>
      </c>
      <c r="E49" s="165" t="s">
        <v>240</v>
      </c>
      <c r="F49" s="172">
        <v>34</v>
      </c>
      <c r="G49" s="126">
        <v>0</v>
      </c>
      <c r="H49" s="126">
        <v>0</v>
      </c>
      <c r="I49" s="126">
        <v>0</v>
      </c>
      <c r="J49" s="126">
        <v>0</v>
      </c>
      <c r="K49" s="126">
        <v>0</v>
      </c>
      <c r="L49" s="126">
        <v>0</v>
      </c>
      <c r="M49" s="126">
        <v>0</v>
      </c>
      <c r="N49" s="126">
        <v>0</v>
      </c>
      <c r="O49" s="126">
        <v>0</v>
      </c>
      <c r="P49" s="126">
        <v>0</v>
      </c>
      <c r="Q49" s="126">
        <v>0</v>
      </c>
      <c r="R49" s="141">
        <v>0</v>
      </c>
      <c r="S49" s="183">
        <v>34</v>
      </c>
    </row>
    <row r="50" spans="1:19" ht="24.95" customHeight="1" x14ac:dyDescent="0.15">
      <c r="A50" s="429"/>
      <c r="B50" s="458"/>
      <c r="C50" s="456"/>
      <c r="D50" s="459"/>
      <c r="E50" s="165" t="s">
        <v>32</v>
      </c>
      <c r="F50" s="172">
        <v>35</v>
      </c>
      <c r="G50" s="126">
        <v>1303</v>
      </c>
      <c r="H50" s="126">
        <v>0</v>
      </c>
      <c r="I50" s="126">
        <v>9</v>
      </c>
      <c r="J50" s="126">
        <v>1312</v>
      </c>
      <c r="K50" s="126">
        <v>9</v>
      </c>
      <c r="L50" s="126">
        <v>0</v>
      </c>
      <c r="M50" s="126">
        <v>18</v>
      </c>
      <c r="N50" s="126">
        <v>15</v>
      </c>
      <c r="O50" s="126">
        <v>1285</v>
      </c>
      <c r="P50" s="126">
        <v>0</v>
      </c>
      <c r="Q50" s="126">
        <v>0</v>
      </c>
      <c r="R50" s="141">
        <v>1285</v>
      </c>
      <c r="S50" s="183">
        <v>35</v>
      </c>
    </row>
    <row r="51" spans="1:19" ht="24.95" customHeight="1" x14ac:dyDescent="0.15">
      <c r="A51" s="429"/>
      <c r="B51" s="458"/>
      <c r="C51" s="456"/>
      <c r="D51" s="460" t="s">
        <v>92</v>
      </c>
      <c r="E51" s="165" t="s">
        <v>240</v>
      </c>
      <c r="F51" s="172">
        <v>36</v>
      </c>
      <c r="G51" s="126">
        <v>0</v>
      </c>
      <c r="H51" s="126">
        <v>0</v>
      </c>
      <c r="I51" s="126">
        <v>0</v>
      </c>
      <c r="J51" s="126">
        <v>0</v>
      </c>
      <c r="K51" s="126">
        <v>0</v>
      </c>
      <c r="L51" s="126">
        <v>0</v>
      </c>
      <c r="M51" s="126">
        <v>0</v>
      </c>
      <c r="N51" s="126">
        <v>0</v>
      </c>
      <c r="O51" s="126">
        <v>0</v>
      </c>
      <c r="P51" s="126">
        <v>0</v>
      </c>
      <c r="Q51" s="126">
        <v>0</v>
      </c>
      <c r="R51" s="141">
        <v>0</v>
      </c>
      <c r="S51" s="183">
        <v>36</v>
      </c>
    </row>
    <row r="52" spans="1:19" ht="24.95" customHeight="1" x14ac:dyDescent="0.15">
      <c r="A52" s="429"/>
      <c r="B52" s="458"/>
      <c r="C52" s="456"/>
      <c r="D52" s="459"/>
      <c r="E52" s="165" t="s">
        <v>32</v>
      </c>
      <c r="F52" s="172">
        <v>37</v>
      </c>
      <c r="G52" s="126">
        <v>0</v>
      </c>
      <c r="H52" s="126">
        <v>0</v>
      </c>
      <c r="I52" s="126">
        <v>0</v>
      </c>
      <c r="J52" s="126">
        <v>0</v>
      </c>
      <c r="K52" s="126">
        <v>0</v>
      </c>
      <c r="L52" s="126">
        <v>0</v>
      </c>
      <c r="M52" s="126">
        <v>0</v>
      </c>
      <c r="N52" s="126">
        <v>0</v>
      </c>
      <c r="O52" s="126">
        <v>0</v>
      </c>
      <c r="P52" s="126">
        <v>0</v>
      </c>
      <c r="Q52" s="126">
        <v>0</v>
      </c>
      <c r="R52" s="141">
        <v>0</v>
      </c>
      <c r="S52" s="183">
        <v>37</v>
      </c>
    </row>
    <row r="53" spans="1:19" ht="24.95" customHeight="1" x14ac:dyDescent="0.15">
      <c r="A53" s="429"/>
      <c r="B53" s="458"/>
      <c r="C53" s="457"/>
      <c r="D53" s="462" t="s">
        <v>349</v>
      </c>
      <c r="E53" s="463"/>
      <c r="F53" s="173">
        <v>38</v>
      </c>
      <c r="G53" s="125">
        <v>1303</v>
      </c>
      <c r="H53" s="125">
        <v>0</v>
      </c>
      <c r="I53" s="125">
        <v>9</v>
      </c>
      <c r="J53" s="125">
        <v>1312</v>
      </c>
      <c r="K53" s="125">
        <v>9</v>
      </c>
      <c r="L53" s="125">
        <v>0</v>
      </c>
      <c r="M53" s="125">
        <v>18</v>
      </c>
      <c r="N53" s="125">
        <v>15</v>
      </c>
      <c r="O53" s="125">
        <v>1285</v>
      </c>
      <c r="P53" s="125">
        <v>0</v>
      </c>
      <c r="Q53" s="125">
        <v>0</v>
      </c>
      <c r="R53" s="142">
        <v>1285</v>
      </c>
      <c r="S53" s="184">
        <v>38</v>
      </c>
    </row>
    <row r="54" spans="1:19" ht="24.95" customHeight="1" x14ac:dyDescent="0.15">
      <c r="A54" s="429"/>
      <c r="B54" s="458"/>
      <c r="C54" s="461" t="s">
        <v>59</v>
      </c>
      <c r="D54" s="460" t="s">
        <v>178</v>
      </c>
      <c r="E54" s="165" t="s">
        <v>240</v>
      </c>
      <c r="F54" s="172">
        <v>39</v>
      </c>
      <c r="G54" s="126">
        <v>0</v>
      </c>
      <c r="H54" s="126">
        <v>0</v>
      </c>
      <c r="I54" s="126">
        <v>0</v>
      </c>
      <c r="J54" s="126">
        <v>0</v>
      </c>
      <c r="K54" s="126">
        <v>0</v>
      </c>
      <c r="L54" s="126">
        <v>0</v>
      </c>
      <c r="M54" s="126">
        <v>0</v>
      </c>
      <c r="N54" s="126">
        <v>0</v>
      </c>
      <c r="O54" s="126">
        <v>0</v>
      </c>
      <c r="P54" s="126">
        <v>0</v>
      </c>
      <c r="Q54" s="126">
        <v>0</v>
      </c>
      <c r="R54" s="141">
        <v>0</v>
      </c>
      <c r="S54" s="183">
        <v>39</v>
      </c>
    </row>
    <row r="55" spans="1:19" ht="24.95" customHeight="1" x14ac:dyDescent="0.15">
      <c r="A55" s="429"/>
      <c r="B55" s="458"/>
      <c r="C55" s="456"/>
      <c r="D55" s="459"/>
      <c r="E55" s="165" t="s">
        <v>32</v>
      </c>
      <c r="F55" s="172">
        <v>40</v>
      </c>
      <c r="G55" s="126">
        <v>4479</v>
      </c>
      <c r="H55" s="126">
        <v>0</v>
      </c>
      <c r="I55" s="126">
        <v>7</v>
      </c>
      <c r="J55" s="126">
        <v>4486</v>
      </c>
      <c r="K55" s="126">
        <v>7</v>
      </c>
      <c r="L55" s="126">
        <v>0</v>
      </c>
      <c r="M55" s="126">
        <v>54</v>
      </c>
      <c r="N55" s="126">
        <v>51</v>
      </c>
      <c r="O55" s="126">
        <v>4425</v>
      </c>
      <c r="P55" s="126">
        <v>0</v>
      </c>
      <c r="Q55" s="126">
        <v>0</v>
      </c>
      <c r="R55" s="141">
        <v>4425</v>
      </c>
      <c r="S55" s="183">
        <v>40</v>
      </c>
    </row>
    <row r="56" spans="1:19" ht="24.95" customHeight="1" x14ac:dyDescent="0.15">
      <c r="A56" s="429"/>
      <c r="B56" s="458"/>
      <c r="C56" s="456"/>
      <c r="D56" s="460" t="s">
        <v>92</v>
      </c>
      <c r="E56" s="165" t="s">
        <v>240</v>
      </c>
      <c r="F56" s="172">
        <v>41</v>
      </c>
      <c r="G56" s="126">
        <v>20</v>
      </c>
      <c r="H56" s="126">
        <v>0</v>
      </c>
      <c r="I56" s="126">
        <v>0</v>
      </c>
      <c r="J56" s="126">
        <v>20</v>
      </c>
      <c r="K56" s="126">
        <v>0</v>
      </c>
      <c r="L56" s="126">
        <v>0</v>
      </c>
      <c r="M56" s="126">
        <v>0</v>
      </c>
      <c r="N56" s="126">
        <v>0</v>
      </c>
      <c r="O56" s="126">
        <v>20</v>
      </c>
      <c r="P56" s="126">
        <v>0</v>
      </c>
      <c r="Q56" s="126">
        <v>0</v>
      </c>
      <c r="R56" s="141">
        <v>20</v>
      </c>
      <c r="S56" s="183">
        <v>41</v>
      </c>
    </row>
    <row r="57" spans="1:19" ht="24.95" customHeight="1" x14ac:dyDescent="0.15">
      <c r="A57" s="429"/>
      <c r="B57" s="458"/>
      <c r="C57" s="456"/>
      <c r="D57" s="459"/>
      <c r="E57" s="165" t="s">
        <v>32</v>
      </c>
      <c r="F57" s="172">
        <v>42</v>
      </c>
      <c r="G57" s="126">
        <v>280</v>
      </c>
      <c r="H57" s="126">
        <v>0</v>
      </c>
      <c r="I57" s="126">
        <v>2</v>
      </c>
      <c r="J57" s="126">
        <v>282</v>
      </c>
      <c r="K57" s="126">
        <v>2</v>
      </c>
      <c r="L57" s="126">
        <v>0</v>
      </c>
      <c r="M57" s="126">
        <v>0</v>
      </c>
      <c r="N57" s="126">
        <v>0</v>
      </c>
      <c r="O57" s="126">
        <v>280</v>
      </c>
      <c r="P57" s="126">
        <v>0</v>
      </c>
      <c r="Q57" s="126">
        <v>0</v>
      </c>
      <c r="R57" s="141">
        <v>280</v>
      </c>
      <c r="S57" s="183">
        <v>42</v>
      </c>
    </row>
    <row r="58" spans="1:19" ht="24.95" customHeight="1" x14ac:dyDescent="0.15">
      <c r="A58" s="429"/>
      <c r="B58" s="458"/>
      <c r="C58" s="457"/>
      <c r="D58" s="462" t="s">
        <v>349</v>
      </c>
      <c r="E58" s="463"/>
      <c r="F58" s="390">
        <v>43</v>
      </c>
      <c r="G58" s="126">
        <v>4779</v>
      </c>
      <c r="H58" s="126">
        <v>0</v>
      </c>
      <c r="I58" s="126">
        <v>9</v>
      </c>
      <c r="J58" s="126">
        <v>4788</v>
      </c>
      <c r="K58" s="126">
        <v>9</v>
      </c>
      <c r="L58" s="126">
        <v>0</v>
      </c>
      <c r="M58" s="126">
        <v>54</v>
      </c>
      <c r="N58" s="126">
        <v>51</v>
      </c>
      <c r="O58" s="126">
        <v>4725</v>
      </c>
      <c r="P58" s="126">
        <v>0</v>
      </c>
      <c r="Q58" s="126">
        <v>0</v>
      </c>
      <c r="R58" s="141">
        <v>4725</v>
      </c>
      <c r="S58" s="183">
        <v>43</v>
      </c>
    </row>
    <row r="59" spans="1:19" ht="24.95" customHeight="1" x14ac:dyDescent="0.15">
      <c r="A59" s="429"/>
      <c r="B59" s="459"/>
      <c r="C59" s="168" t="s">
        <v>363</v>
      </c>
      <c r="D59" s="165"/>
      <c r="E59" s="165"/>
      <c r="F59" s="175">
        <v>44</v>
      </c>
      <c r="G59" s="387">
        <v>364079</v>
      </c>
      <c r="H59" s="387">
        <v>0</v>
      </c>
      <c r="I59" s="387">
        <v>1790</v>
      </c>
      <c r="J59" s="387">
        <v>365869</v>
      </c>
      <c r="K59" s="387">
        <v>1788</v>
      </c>
      <c r="L59" s="387">
        <v>0</v>
      </c>
      <c r="M59" s="387">
        <v>5170</v>
      </c>
      <c r="N59" s="387">
        <v>4352</v>
      </c>
      <c r="O59" s="387">
        <v>358909</v>
      </c>
      <c r="P59" s="387">
        <v>0</v>
      </c>
      <c r="Q59" s="387">
        <v>2</v>
      </c>
      <c r="R59" s="392">
        <v>358911</v>
      </c>
      <c r="S59" s="393">
        <v>44</v>
      </c>
    </row>
    <row r="60" spans="1:19" ht="24.95" customHeight="1" x14ac:dyDescent="0.15">
      <c r="A60" s="429"/>
      <c r="B60" s="165" t="s">
        <v>38</v>
      </c>
      <c r="C60" s="165"/>
      <c r="D60" s="165"/>
      <c r="E60" s="165"/>
      <c r="F60" s="172">
        <v>45</v>
      </c>
      <c r="G60" s="126">
        <v>7</v>
      </c>
      <c r="H60" s="126">
        <v>0</v>
      </c>
      <c r="I60" s="126">
        <v>9</v>
      </c>
      <c r="J60" s="126">
        <v>16</v>
      </c>
      <c r="K60" s="126">
        <v>9</v>
      </c>
      <c r="L60" s="126">
        <v>0</v>
      </c>
      <c r="M60" s="126">
        <v>0</v>
      </c>
      <c r="N60" s="126">
        <v>0</v>
      </c>
      <c r="O60" s="126">
        <v>7</v>
      </c>
      <c r="P60" s="126">
        <v>0</v>
      </c>
      <c r="Q60" s="126">
        <v>0</v>
      </c>
      <c r="R60" s="141">
        <v>7</v>
      </c>
      <c r="S60" s="183">
        <v>45</v>
      </c>
    </row>
    <row r="61" spans="1:19" ht="24.95" customHeight="1" x14ac:dyDescent="0.15">
      <c r="A61" s="429"/>
      <c r="B61" s="165" t="s">
        <v>64</v>
      </c>
      <c r="C61" s="165"/>
      <c r="D61" s="165"/>
      <c r="E61" s="165"/>
      <c r="F61" s="172">
        <v>46</v>
      </c>
      <c r="G61" s="126">
        <v>45341</v>
      </c>
      <c r="H61" s="126">
        <v>0</v>
      </c>
      <c r="I61" s="126">
        <v>165</v>
      </c>
      <c r="J61" s="126">
        <v>45506</v>
      </c>
      <c r="K61" s="126">
        <v>165</v>
      </c>
      <c r="L61" s="126">
        <v>0</v>
      </c>
      <c r="M61" s="126">
        <v>35</v>
      </c>
      <c r="N61" s="126">
        <v>0</v>
      </c>
      <c r="O61" s="126">
        <v>45306</v>
      </c>
      <c r="P61" s="126">
        <v>0</v>
      </c>
      <c r="Q61" s="126">
        <v>0</v>
      </c>
      <c r="R61" s="141">
        <v>45306</v>
      </c>
      <c r="S61" s="183">
        <v>46</v>
      </c>
    </row>
    <row r="62" spans="1:19" ht="24.95" customHeight="1" x14ac:dyDescent="0.15">
      <c r="A62" s="429"/>
      <c r="B62" s="165" t="s">
        <v>373</v>
      </c>
      <c r="C62" s="165"/>
      <c r="D62" s="165"/>
      <c r="E62" s="165"/>
      <c r="F62" s="172">
        <v>47</v>
      </c>
      <c r="G62" s="126">
        <v>9778</v>
      </c>
      <c r="H62" s="126">
        <v>0</v>
      </c>
      <c r="I62" s="126">
        <v>207</v>
      </c>
      <c r="J62" s="126">
        <v>9985</v>
      </c>
      <c r="K62" s="126">
        <v>207</v>
      </c>
      <c r="L62" s="126">
        <v>0</v>
      </c>
      <c r="M62" s="126">
        <v>30</v>
      </c>
      <c r="N62" s="126">
        <v>0</v>
      </c>
      <c r="O62" s="126">
        <v>9748</v>
      </c>
      <c r="P62" s="126">
        <v>0</v>
      </c>
      <c r="Q62" s="126">
        <v>0</v>
      </c>
      <c r="R62" s="141">
        <v>9748</v>
      </c>
      <c r="S62" s="183">
        <v>47</v>
      </c>
    </row>
    <row r="63" spans="1:19" ht="24.95" customHeight="1" x14ac:dyDescent="0.15">
      <c r="A63" s="430"/>
      <c r="B63" s="462" t="s">
        <v>222</v>
      </c>
      <c r="C63" s="463"/>
      <c r="D63" s="463"/>
      <c r="E63" s="463"/>
      <c r="F63" s="173">
        <v>48</v>
      </c>
      <c r="G63" s="125">
        <v>427902</v>
      </c>
      <c r="H63" s="125">
        <v>0</v>
      </c>
      <c r="I63" s="125">
        <v>2223</v>
      </c>
      <c r="J63" s="126">
        <v>430125</v>
      </c>
      <c r="K63" s="125">
        <v>2221</v>
      </c>
      <c r="L63" s="125">
        <v>0</v>
      </c>
      <c r="M63" s="125">
        <v>5237</v>
      </c>
      <c r="N63" s="125">
        <v>4354</v>
      </c>
      <c r="O63" s="125">
        <v>422665</v>
      </c>
      <c r="P63" s="125">
        <v>0</v>
      </c>
      <c r="Q63" s="125">
        <v>2</v>
      </c>
      <c r="R63" s="142">
        <v>422667</v>
      </c>
      <c r="S63" s="183">
        <v>48</v>
      </c>
    </row>
    <row r="64" spans="1:19" ht="24.95" customHeight="1" x14ac:dyDescent="0.15">
      <c r="A64" s="160" t="s">
        <v>83</v>
      </c>
      <c r="B64" s="165"/>
      <c r="C64" s="165"/>
      <c r="D64" s="165"/>
      <c r="E64" s="165"/>
      <c r="F64" s="174">
        <v>49</v>
      </c>
      <c r="G64" s="157">
        <v>10634</v>
      </c>
      <c r="H64" s="157">
        <v>0</v>
      </c>
      <c r="I64" s="157">
        <v>90</v>
      </c>
      <c r="J64" s="388">
        <v>10724</v>
      </c>
      <c r="K64" s="157">
        <v>90</v>
      </c>
      <c r="L64" s="157">
        <v>0</v>
      </c>
      <c r="M64" s="157">
        <v>29</v>
      </c>
      <c r="N64" s="157">
        <v>2</v>
      </c>
      <c r="O64" s="157">
        <v>10605</v>
      </c>
      <c r="P64" s="157">
        <v>0</v>
      </c>
      <c r="Q64" s="157">
        <v>0</v>
      </c>
      <c r="R64" s="301">
        <v>10605</v>
      </c>
      <c r="S64" s="186">
        <v>49</v>
      </c>
    </row>
    <row r="65" spans="1:19" ht="24.95" customHeight="1" x14ac:dyDescent="0.15">
      <c r="A65" s="482" t="s">
        <v>333</v>
      </c>
      <c r="B65" s="483"/>
      <c r="C65" s="483"/>
      <c r="D65" s="483"/>
      <c r="E65" s="483"/>
      <c r="F65" s="175">
        <v>50</v>
      </c>
      <c r="G65" s="126">
        <v>43610</v>
      </c>
      <c r="H65" s="126">
        <v>0</v>
      </c>
      <c r="I65" s="126">
        <v>221</v>
      </c>
      <c r="J65" s="387">
        <v>43831</v>
      </c>
      <c r="K65" s="126">
        <v>221</v>
      </c>
      <c r="L65" s="126">
        <v>0</v>
      </c>
      <c r="M65" s="126">
        <v>90</v>
      </c>
      <c r="N65" s="126">
        <v>17</v>
      </c>
      <c r="O65" s="126">
        <v>43520</v>
      </c>
      <c r="P65" s="126">
        <v>0</v>
      </c>
      <c r="Q65" s="126">
        <v>0</v>
      </c>
      <c r="R65" s="141">
        <v>43520</v>
      </c>
      <c r="S65" s="185">
        <v>50</v>
      </c>
    </row>
    <row r="66" spans="1:19" ht="24.95" customHeight="1" thickBot="1" x14ac:dyDescent="0.2">
      <c r="A66" s="25" t="s">
        <v>120</v>
      </c>
      <c r="B66" s="167"/>
      <c r="C66" s="167"/>
      <c r="D66" s="167"/>
      <c r="E66" s="167"/>
      <c r="F66" s="176">
        <v>51</v>
      </c>
      <c r="G66" s="131">
        <f>SUM(G63,G65)-G14</f>
        <v>462826</v>
      </c>
      <c r="H66" s="131">
        <f t="shared" ref="H66:R66" si="0">SUM(H63,H65)-H14</f>
        <v>0</v>
      </c>
      <c r="I66" s="131">
        <f t="shared" si="0"/>
        <v>2392</v>
      </c>
      <c r="J66" s="131">
        <f>SUM(G66:I66)</f>
        <v>465218</v>
      </c>
      <c r="K66" s="131">
        <f t="shared" si="0"/>
        <v>2390</v>
      </c>
      <c r="L66" s="131">
        <f t="shared" si="0"/>
        <v>0</v>
      </c>
      <c r="M66" s="131">
        <f t="shared" si="0"/>
        <v>5325</v>
      </c>
      <c r="N66" s="131">
        <f t="shared" si="0"/>
        <v>4369</v>
      </c>
      <c r="O66" s="131">
        <f t="shared" si="0"/>
        <v>457501</v>
      </c>
      <c r="P66" s="131">
        <f t="shared" si="0"/>
        <v>0</v>
      </c>
      <c r="Q66" s="131">
        <f t="shared" si="0"/>
        <v>2</v>
      </c>
      <c r="R66" s="144">
        <f t="shared" si="0"/>
        <v>457503</v>
      </c>
      <c r="S66" s="393">
        <v>51</v>
      </c>
    </row>
    <row r="67" spans="1:19" ht="24.75" customHeight="1" x14ac:dyDescent="0.15">
      <c r="A67" s="161"/>
      <c r="B67" s="161"/>
      <c r="C67" s="161"/>
      <c r="D67" s="161"/>
      <c r="E67" s="171"/>
      <c r="F67" s="96"/>
      <c r="G67" s="126"/>
      <c r="H67" s="126"/>
      <c r="I67" s="126"/>
      <c r="J67" s="124"/>
      <c r="K67" s="126"/>
      <c r="L67" s="126"/>
      <c r="M67" s="126"/>
      <c r="N67" s="126"/>
      <c r="O67" s="126"/>
      <c r="P67" s="126"/>
      <c r="Q67" s="126"/>
      <c r="R67" s="126"/>
      <c r="S67" s="404"/>
    </row>
    <row r="68" spans="1:19" ht="24.75" customHeight="1" x14ac:dyDescent="0.15">
      <c r="A68" s="161"/>
      <c r="B68" s="161"/>
      <c r="C68" s="161"/>
      <c r="D68" s="161"/>
      <c r="E68" s="171"/>
      <c r="F68" s="96"/>
      <c r="G68" s="126"/>
      <c r="H68" s="126"/>
      <c r="I68" s="126"/>
      <c r="J68" s="124"/>
      <c r="K68" s="126"/>
      <c r="L68" s="126"/>
      <c r="M68" s="126"/>
      <c r="N68" s="126"/>
      <c r="O68" s="126"/>
      <c r="P68" s="126"/>
      <c r="Q68" s="126"/>
      <c r="R68" s="126"/>
      <c r="S68" s="96"/>
    </row>
    <row r="69" spans="1:19" s="67" customFormat="1" ht="24.75" customHeight="1" x14ac:dyDescent="0.15">
      <c r="A69" s="161"/>
      <c r="B69" s="161"/>
      <c r="C69" s="161"/>
      <c r="D69" s="161"/>
      <c r="E69" s="171"/>
      <c r="F69" s="96"/>
      <c r="G69" s="126"/>
      <c r="H69" s="126"/>
      <c r="I69" s="126"/>
      <c r="J69" s="124"/>
      <c r="K69" s="126"/>
      <c r="L69" s="126"/>
      <c r="M69" s="126"/>
      <c r="N69" s="126"/>
      <c r="O69" s="126"/>
      <c r="P69" s="126"/>
      <c r="Q69" s="126"/>
      <c r="R69" s="126"/>
      <c r="S69" s="96"/>
    </row>
    <row r="70" spans="1:19" ht="24.75" customHeight="1" x14ac:dyDescent="0.15">
      <c r="A70" s="161"/>
      <c r="B70" s="161"/>
      <c r="C70" s="161"/>
      <c r="D70" s="161"/>
      <c r="E70" s="171"/>
      <c r="F70" s="96"/>
      <c r="G70" s="126"/>
      <c r="H70" s="126"/>
      <c r="I70" s="126"/>
      <c r="J70" s="124"/>
      <c r="K70" s="126"/>
      <c r="L70" s="126"/>
      <c r="M70" s="126"/>
      <c r="N70" s="126"/>
      <c r="O70" s="126"/>
      <c r="P70" s="126"/>
      <c r="Q70" s="126"/>
      <c r="R70" s="126"/>
      <c r="S70" s="96"/>
    </row>
    <row r="71" spans="1:19" ht="24.75" customHeight="1" x14ac:dyDescent="0.15">
      <c r="A71" s="161"/>
      <c r="B71" s="161"/>
      <c r="C71" s="161"/>
      <c r="D71" s="161"/>
      <c r="E71" s="171"/>
      <c r="F71" s="96"/>
      <c r="G71" s="126"/>
      <c r="H71" s="126"/>
      <c r="I71" s="126"/>
      <c r="J71" s="124"/>
      <c r="K71" s="126"/>
      <c r="L71" s="126"/>
      <c r="M71" s="126"/>
      <c r="N71" s="126"/>
      <c r="O71" s="126"/>
      <c r="P71" s="126"/>
      <c r="Q71" s="126"/>
      <c r="R71" s="126"/>
      <c r="S71" s="96"/>
    </row>
    <row r="72" spans="1:19" ht="20.100000000000001" customHeight="1" x14ac:dyDescent="0.15">
      <c r="A72" s="161"/>
      <c r="B72" s="161"/>
      <c r="C72" s="161"/>
      <c r="D72" s="161"/>
      <c r="E72" s="171"/>
      <c r="F72" s="96"/>
      <c r="G72" s="126"/>
      <c r="H72" s="126"/>
      <c r="I72" s="126"/>
      <c r="J72" s="124"/>
      <c r="K72" s="126"/>
      <c r="L72" s="126"/>
      <c r="M72" s="126"/>
      <c r="N72" s="126"/>
      <c r="O72" s="126"/>
      <c r="P72" s="126"/>
      <c r="Q72" s="126"/>
      <c r="R72" s="126"/>
      <c r="S72" s="96"/>
    </row>
    <row r="73" spans="1:19" ht="20.100000000000001" customHeight="1" x14ac:dyDescent="0.15">
      <c r="A73" s="161"/>
      <c r="B73" s="161"/>
      <c r="C73" s="161"/>
      <c r="D73" s="161"/>
      <c r="E73" s="171"/>
      <c r="F73" s="96"/>
      <c r="G73" s="126"/>
      <c r="H73" s="126"/>
      <c r="I73" s="126"/>
      <c r="J73" s="124"/>
      <c r="K73" s="126"/>
      <c r="L73" s="126"/>
      <c r="M73" s="126"/>
      <c r="N73" s="126"/>
      <c r="O73" s="126"/>
      <c r="P73" s="126"/>
      <c r="Q73" s="126"/>
      <c r="R73" s="126"/>
      <c r="S73" s="96"/>
    </row>
    <row r="74" spans="1:19" ht="20.100000000000001" customHeight="1" x14ac:dyDescent="0.15">
      <c r="A74" s="161"/>
      <c r="B74" s="161"/>
      <c r="C74" s="161"/>
      <c r="D74" s="161"/>
      <c r="E74" s="171"/>
      <c r="F74" s="96"/>
      <c r="G74" s="126"/>
      <c r="H74" s="126"/>
      <c r="I74" s="126"/>
      <c r="J74" s="124"/>
      <c r="K74" s="126"/>
      <c r="L74" s="126"/>
      <c r="M74" s="126"/>
      <c r="N74" s="126"/>
      <c r="O74" s="126"/>
      <c r="P74" s="126"/>
      <c r="Q74" s="126"/>
      <c r="R74" s="126"/>
      <c r="S74" s="96"/>
    </row>
    <row r="75" spans="1:19" ht="20.100000000000001" customHeight="1" x14ac:dyDescent="0.15">
      <c r="S75" s="96"/>
    </row>
    <row r="76" spans="1:19" ht="20.100000000000001" customHeight="1" x14ac:dyDescent="0.15">
      <c r="S76" s="96"/>
    </row>
    <row r="77" spans="1:19" ht="20.100000000000001" customHeight="1" x14ac:dyDescent="0.15">
      <c r="S77" s="96"/>
    </row>
  </sheetData>
  <mergeCells count="52">
    <mergeCell ref="C17:E17"/>
    <mergeCell ref="K6:K7"/>
    <mergeCell ref="L6:L7"/>
    <mergeCell ref="M6:M7"/>
    <mergeCell ref="B63:E63"/>
    <mergeCell ref="D58:E58"/>
    <mergeCell ref="A65:E65"/>
    <mergeCell ref="F6:F8"/>
    <mergeCell ref="C27:C31"/>
    <mergeCell ref="D27:D28"/>
    <mergeCell ref="D29:D30"/>
    <mergeCell ref="C32:C36"/>
    <mergeCell ref="D32:D33"/>
    <mergeCell ref="D34:D35"/>
    <mergeCell ref="F41:F43"/>
    <mergeCell ref="C54:C58"/>
    <mergeCell ref="D54:D55"/>
    <mergeCell ref="D56:D57"/>
    <mergeCell ref="A44:A63"/>
    <mergeCell ref="D31:E31"/>
    <mergeCell ref="D36:E36"/>
    <mergeCell ref="B44:B59"/>
    <mergeCell ref="S6:S8"/>
    <mergeCell ref="A9:A13"/>
    <mergeCell ref="C22:C26"/>
    <mergeCell ref="D22:D23"/>
    <mergeCell ref="D24:D25"/>
    <mergeCell ref="A14:A36"/>
    <mergeCell ref="B14:B36"/>
    <mergeCell ref="C18:E18"/>
    <mergeCell ref="C19:E19"/>
    <mergeCell ref="C20:E20"/>
    <mergeCell ref="C21:E21"/>
    <mergeCell ref="D26:E26"/>
    <mergeCell ref="G6:J6"/>
    <mergeCell ref="O6:R6"/>
    <mergeCell ref="B13:E13"/>
    <mergeCell ref="C16:E16"/>
    <mergeCell ref="S41:S43"/>
    <mergeCell ref="C44:C48"/>
    <mergeCell ref="D44:D45"/>
    <mergeCell ref="D46:D47"/>
    <mergeCell ref="C49:C53"/>
    <mergeCell ref="D49:D50"/>
    <mergeCell ref="D51:D52"/>
    <mergeCell ref="D53:E53"/>
    <mergeCell ref="G41:J41"/>
    <mergeCell ref="O41:R41"/>
    <mergeCell ref="D48:E48"/>
    <mergeCell ref="K41:K42"/>
    <mergeCell ref="L41:L42"/>
    <mergeCell ref="M41:M42"/>
  </mergeCells>
  <phoneticPr fontId="2"/>
  <pageMargins left="0.78740157480314965" right="0.78740157480314965" top="0.78740157480314965" bottom="0.78740157480314965" header="0.51181102362204722" footer="0.51181102362204722"/>
  <pageSetup paperSize="9" scale="89" firstPageNumber="15" fitToWidth="0" pageOrder="overThenDown" orientation="portrait" useFirstPageNumber="1" r:id="rId1"/>
  <headerFooter scaleWithDoc="0" alignWithMargins="0">
    <oddFooter>&amp;C- &amp;P -</oddFooter>
  </headerFooter>
  <rowBreaks count="1" manualBreakCount="1">
    <brk id="36" max="18" man="1"/>
  </rowBreaks>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BK37"/>
  <sheetViews>
    <sheetView view="pageBreakPreview" zoomScaleNormal="100" zoomScaleSheetLayoutView="100" workbookViewId="0">
      <selection sqref="A1:XFD1048576"/>
    </sheetView>
  </sheetViews>
  <sheetFormatPr defaultColWidth="10.625" defaultRowHeight="20.100000000000001" customHeight="1" x14ac:dyDescent="0.15"/>
  <cols>
    <col min="1" max="1" width="5.625" style="17" customWidth="1"/>
    <col min="2" max="2" width="11.625" style="17" customWidth="1"/>
    <col min="3" max="19" width="8.125" style="17" customWidth="1"/>
    <col min="20" max="20" width="5.625" style="18" customWidth="1"/>
    <col min="21" max="21" width="5.625" style="17" customWidth="1"/>
    <col min="22" max="22" width="11.625" style="17" customWidth="1"/>
    <col min="23" max="38" width="8.25" style="17" customWidth="1"/>
    <col min="39" max="39" width="5.625" style="18" customWidth="1"/>
    <col min="40" max="40" width="5.625" style="17" customWidth="1"/>
    <col min="41" max="41" width="11.625" style="17" customWidth="1"/>
    <col min="42" max="59" width="8.125" style="17" customWidth="1"/>
    <col min="60" max="60" width="5.625" style="18" customWidth="1"/>
    <col min="61" max="16384" width="10.625" style="17"/>
  </cols>
  <sheetData>
    <row r="1" spans="1:63" s="67" customFormat="1" ht="20.100000000000001" customHeight="1" x14ac:dyDescent="0.15">
      <c r="A1" s="67" t="str">
        <f>目次!A6</f>
        <v>令和３年度　市町村税の課税状況等の調</v>
      </c>
      <c r="T1" s="96"/>
      <c r="AM1" s="96"/>
      <c r="BH1" s="96"/>
    </row>
    <row r="2" spans="1:63" s="67" customFormat="1" ht="20.100000000000001" customHeight="1" x14ac:dyDescent="0.15">
      <c r="A2" s="67" t="s">
        <v>432</v>
      </c>
      <c r="T2" s="96"/>
      <c r="AM2" s="96"/>
      <c r="BH2" s="96"/>
    </row>
    <row r="3" spans="1:63" ht="20.100000000000001" customHeight="1" x14ac:dyDescent="0.15">
      <c r="BI3" s="67"/>
    </row>
    <row r="4" spans="1:63" ht="20.100000000000001" customHeight="1" x14ac:dyDescent="0.15">
      <c r="A4" s="17" t="s">
        <v>263</v>
      </c>
      <c r="U4" s="17" t="str">
        <f>$A$4</f>
        <v>第８表　　賦課期日現在台数</v>
      </c>
      <c r="AN4" s="17" t="str">
        <f>$A$4</f>
        <v>第８表　　賦課期日現在台数</v>
      </c>
      <c r="BI4" s="67"/>
    </row>
    <row r="5" spans="1:63" ht="20.100000000000001" customHeight="1" thickBot="1" x14ac:dyDescent="0.2">
      <c r="I5" s="104"/>
      <c r="J5" s="67"/>
      <c r="K5" s="67"/>
      <c r="L5" s="67"/>
      <c r="M5" s="67"/>
      <c r="N5" s="67"/>
      <c r="O5" s="67"/>
      <c r="T5" s="406"/>
      <c r="U5" s="17" t="s">
        <v>114</v>
      </c>
      <c r="AN5" s="17" t="s">
        <v>114</v>
      </c>
      <c r="BI5" s="67"/>
    </row>
    <row r="6" spans="1:63" ht="20.100000000000001" customHeight="1" x14ac:dyDescent="0.15">
      <c r="A6" s="19"/>
      <c r="B6" s="26" t="s">
        <v>9</v>
      </c>
      <c r="C6" s="443" t="s">
        <v>369</v>
      </c>
      <c r="D6" s="444"/>
      <c r="E6" s="444"/>
      <c r="F6" s="444"/>
      <c r="G6" s="499"/>
      <c r="H6" s="425" t="s">
        <v>0</v>
      </c>
      <c r="I6" s="426"/>
      <c r="J6" s="426"/>
      <c r="K6" s="426"/>
      <c r="L6" s="426"/>
      <c r="M6" s="426"/>
      <c r="N6" s="426"/>
      <c r="O6" s="426"/>
      <c r="P6" s="426"/>
      <c r="Q6" s="426"/>
      <c r="R6" s="426"/>
      <c r="S6" s="500"/>
      <c r="T6" s="491" t="s">
        <v>347</v>
      </c>
      <c r="U6" s="19"/>
      <c r="V6" s="26" t="s">
        <v>9</v>
      </c>
      <c r="W6" s="501" t="s">
        <v>357</v>
      </c>
      <c r="X6" s="502"/>
      <c r="Y6" s="502"/>
      <c r="Z6" s="502"/>
      <c r="AA6" s="502"/>
      <c r="AB6" s="502"/>
      <c r="AC6" s="502"/>
      <c r="AD6" s="502"/>
      <c r="AE6" s="502"/>
      <c r="AF6" s="502"/>
      <c r="AG6" s="502"/>
      <c r="AH6" s="502"/>
      <c r="AI6" s="502"/>
      <c r="AJ6" s="502"/>
      <c r="AK6" s="502"/>
      <c r="AL6" s="503"/>
      <c r="AM6" s="491" t="s">
        <v>347</v>
      </c>
      <c r="AN6" s="19"/>
      <c r="AO6" s="26" t="s">
        <v>9</v>
      </c>
      <c r="AP6" s="501" t="s">
        <v>374</v>
      </c>
      <c r="AQ6" s="502"/>
      <c r="AR6" s="502"/>
      <c r="AS6" s="502"/>
      <c r="AT6" s="502"/>
      <c r="AU6" s="502"/>
      <c r="AV6" s="502"/>
      <c r="AW6" s="502"/>
      <c r="AX6" s="502"/>
      <c r="AY6" s="502"/>
      <c r="AZ6" s="502"/>
      <c r="BA6" s="502"/>
      <c r="BB6" s="502"/>
      <c r="BC6" s="502"/>
      <c r="BD6" s="505"/>
      <c r="BE6" s="488" t="s">
        <v>83</v>
      </c>
      <c r="BF6" s="488" t="s">
        <v>333</v>
      </c>
      <c r="BG6" s="489" t="s">
        <v>227</v>
      </c>
      <c r="BH6" s="491" t="s">
        <v>347</v>
      </c>
      <c r="BI6" s="67"/>
    </row>
    <row r="7" spans="1:63" ht="20.100000000000001" customHeight="1" x14ac:dyDescent="0.15">
      <c r="A7" s="116"/>
      <c r="B7" s="118"/>
      <c r="C7" s="437" t="s">
        <v>93</v>
      </c>
      <c r="D7" s="437" t="s">
        <v>27</v>
      </c>
      <c r="E7" s="437" t="s">
        <v>207</v>
      </c>
      <c r="F7" s="437" t="s">
        <v>208</v>
      </c>
      <c r="G7" s="437" t="s">
        <v>99</v>
      </c>
      <c r="H7" s="437" t="s">
        <v>388</v>
      </c>
      <c r="I7" s="437" t="s">
        <v>81</v>
      </c>
      <c r="J7" s="437" t="s">
        <v>335</v>
      </c>
      <c r="K7" s="437" t="s">
        <v>365</v>
      </c>
      <c r="L7" s="437" t="s">
        <v>366</v>
      </c>
      <c r="M7" s="437" t="s">
        <v>367</v>
      </c>
      <c r="N7" s="437" t="s">
        <v>260</v>
      </c>
      <c r="O7" s="437" t="s">
        <v>368</v>
      </c>
      <c r="P7" s="506" t="s">
        <v>389</v>
      </c>
      <c r="Q7" s="507"/>
      <c r="R7" s="507"/>
      <c r="S7" s="508"/>
      <c r="T7" s="492"/>
      <c r="U7" s="116"/>
      <c r="V7" s="118"/>
      <c r="W7" s="190" t="s">
        <v>329</v>
      </c>
      <c r="X7" s="497" t="s">
        <v>371</v>
      </c>
      <c r="Y7" s="509"/>
      <c r="Z7" s="509"/>
      <c r="AA7" s="509"/>
      <c r="AB7" s="498"/>
      <c r="AC7" s="497" t="s">
        <v>226</v>
      </c>
      <c r="AD7" s="509"/>
      <c r="AE7" s="509"/>
      <c r="AF7" s="509"/>
      <c r="AG7" s="498"/>
      <c r="AH7" s="497" t="s">
        <v>328</v>
      </c>
      <c r="AI7" s="509"/>
      <c r="AJ7" s="509"/>
      <c r="AK7" s="509"/>
      <c r="AL7" s="510"/>
      <c r="AM7" s="492"/>
      <c r="AN7" s="116"/>
      <c r="AO7" s="118"/>
      <c r="AP7" s="497" t="s">
        <v>372</v>
      </c>
      <c r="AQ7" s="509"/>
      <c r="AR7" s="509"/>
      <c r="AS7" s="509"/>
      <c r="AT7" s="498"/>
      <c r="AU7" s="497" t="s">
        <v>375</v>
      </c>
      <c r="AV7" s="509"/>
      <c r="AW7" s="509"/>
      <c r="AX7" s="509"/>
      <c r="AY7" s="498"/>
      <c r="AZ7" s="435" t="s">
        <v>197</v>
      </c>
      <c r="BA7" s="512" t="s">
        <v>38</v>
      </c>
      <c r="BB7" s="437" t="s">
        <v>64</v>
      </c>
      <c r="BC7" s="512" t="s">
        <v>373</v>
      </c>
      <c r="BD7" s="514" t="s">
        <v>67</v>
      </c>
      <c r="BE7" s="448"/>
      <c r="BF7" s="448"/>
      <c r="BG7" s="490"/>
      <c r="BH7" s="492"/>
      <c r="BI7" s="67"/>
    </row>
    <row r="8" spans="1:63" ht="20.100000000000001" customHeight="1" x14ac:dyDescent="0.15">
      <c r="A8" s="20"/>
      <c r="B8" s="27"/>
      <c r="C8" s="494"/>
      <c r="D8" s="494"/>
      <c r="E8" s="494"/>
      <c r="F8" s="494"/>
      <c r="G8" s="494"/>
      <c r="H8" s="494"/>
      <c r="I8" s="494"/>
      <c r="J8" s="434"/>
      <c r="K8" s="434"/>
      <c r="L8" s="494"/>
      <c r="M8" s="434"/>
      <c r="N8" s="494"/>
      <c r="O8" s="494"/>
      <c r="P8" s="497" t="s">
        <v>370</v>
      </c>
      <c r="Q8" s="498"/>
      <c r="R8" s="497" t="s">
        <v>92</v>
      </c>
      <c r="S8" s="498"/>
      <c r="T8" s="492"/>
      <c r="U8" s="20"/>
      <c r="V8" s="27"/>
      <c r="W8" s="172" t="s">
        <v>354</v>
      </c>
      <c r="X8" s="497" t="s">
        <v>370</v>
      </c>
      <c r="Y8" s="498"/>
      <c r="Z8" s="497" t="s">
        <v>92</v>
      </c>
      <c r="AA8" s="498"/>
      <c r="AB8" s="172" t="s">
        <v>354</v>
      </c>
      <c r="AC8" s="497" t="s">
        <v>370</v>
      </c>
      <c r="AD8" s="498"/>
      <c r="AE8" s="497" t="s">
        <v>92</v>
      </c>
      <c r="AF8" s="498"/>
      <c r="AG8" s="172" t="s">
        <v>354</v>
      </c>
      <c r="AH8" s="497" t="s">
        <v>370</v>
      </c>
      <c r="AI8" s="498"/>
      <c r="AJ8" s="497" t="s">
        <v>92</v>
      </c>
      <c r="AK8" s="498"/>
      <c r="AL8" s="172" t="s">
        <v>354</v>
      </c>
      <c r="AM8" s="492"/>
      <c r="AN8" s="20"/>
      <c r="AO8" s="27"/>
      <c r="AP8" s="497" t="s">
        <v>370</v>
      </c>
      <c r="AQ8" s="498"/>
      <c r="AR8" s="497" t="s">
        <v>92</v>
      </c>
      <c r="AS8" s="498"/>
      <c r="AT8" s="504" t="s">
        <v>354</v>
      </c>
      <c r="AU8" s="497" t="s">
        <v>370</v>
      </c>
      <c r="AV8" s="498"/>
      <c r="AW8" s="497" t="s">
        <v>376</v>
      </c>
      <c r="AX8" s="498"/>
      <c r="AY8" s="504" t="s">
        <v>354</v>
      </c>
      <c r="AZ8" s="511"/>
      <c r="BA8" s="513"/>
      <c r="BB8" s="494"/>
      <c r="BC8" s="448"/>
      <c r="BD8" s="504"/>
      <c r="BE8" s="448"/>
      <c r="BF8" s="448"/>
      <c r="BG8" s="490"/>
      <c r="BH8" s="492"/>
      <c r="BI8" s="67"/>
    </row>
    <row r="9" spans="1:63" ht="20.100000000000001" customHeight="1" x14ac:dyDescent="0.15">
      <c r="A9" s="20"/>
      <c r="B9" s="27"/>
      <c r="C9" s="494"/>
      <c r="D9" s="494"/>
      <c r="E9" s="494"/>
      <c r="F9" s="494"/>
      <c r="G9" s="494"/>
      <c r="H9" s="494"/>
      <c r="I9" s="494"/>
      <c r="J9" s="434"/>
      <c r="K9" s="434"/>
      <c r="L9" s="494"/>
      <c r="M9" s="434"/>
      <c r="N9" s="494"/>
      <c r="O9" s="494"/>
      <c r="P9" s="41" t="s">
        <v>47</v>
      </c>
      <c r="Q9" s="41" t="s">
        <v>90</v>
      </c>
      <c r="R9" s="41" t="s">
        <v>47</v>
      </c>
      <c r="S9" s="41" t="s">
        <v>90</v>
      </c>
      <c r="T9" s="492"/>
      <c r="U9" s="20"/>
      <c r="V9" s="27"/>
      <c r="W9" s="172"/>
      <c r="X9" s="41" t="s">
        <v>47</v>
      </c>
      <c r="Y9" s="41" t="s">
        <v>90</v>
      </c>
      <c r="Z9" s="41" t="s">
        <v>47</v>
      </c>
      <c r="AA9" s="41" t="s">
        <v>90</v>
      </c>
      <c r="AB9" s="172"/>
      <c r="AC9" s="191" t="s">
        <v>47</v>
      </c>
      <c r="AD9" s="41" t="s">
        <v>90</v>
      </c>
      <c r="AE9" s="41" t="s">
        <v>47</v>
      </c>
      <c r="AF9" s="41" t="s">
        <v>90</v>
      </c>
      <c r="AG9" s="172"/>
      <c r="AH9" s="191" t="s">
        <v>47</v>
      </c>
      <c r="AI9" s="41" t="s">
        <v>90</v>
      </c>
      <c r="AJ9" s="41" t="s">
        <v>47</v>
      </c>
      <c r="AK9" s="41" t="s">
        <v>90</v>
      </c>
      <c r="AL9" s="172"/>
      <c r="AM9" s="492"/>
      <c r="AN9" s="20"/>
      <c r="AO9" s="27"/>
      <c r="AP9" s="191" t="s">
        <v>47</v>
      </c>
      <c r="AQ9" s="41" t="s">
        <v>90</v>
      </c>
      <c r="AR9" s="41" t="s">
        <v>47</v>
      </c>
      <c r="AS9" s="41" t="s">
        <v>90</v>
      </c>
      <c r="AT9" s="504"/>
      <c r="AU9" s="191" t="s">
        <v>47</v>
      </c>
      <c r="AV9" s="41" t="s">
        <v>90</v>
      </c>
      <c r="AW9" s="41" t="s">
        <v>47</v>
      </c>
      <c r="AX9" s="41" t="s">
        <v>90</v>
      </c>
      <c r="AY9" s="504"/>
      <c r="AZ9" s="511"/>
      <c r="BA9" s="513"/>
      <c r="BB9" s="494"/>
      <c r="BC9" s="448"/>
      <c r="BD9" s="504"/>
      <c r="BE9" s="448"/>
      <c r="BF9" s="448"/>
      <c r="BG9" s="490"/>
      <c r="BH9" s="492"/>
      <c r="BI9" s="67"/>
    </row>
    <row r="10" spans="1:63" ht="20.100000000000001" customHeight="1" x14ac:dyDescent="0.15">
      <c r="A10" s="117" t="s">
        <v>26</v>
      </c>
      <c r="B10" s="27"/>
      <c r="C10" s="43" t="s">
        <v>85</v>
      </c>
      <c r="D10" s="43" t="s">
        <v>85</v>
      </c>
      <c r="E10" s="43" t="s">
        <v>85</v>
      </c>
      <c r="F10" s="43" t="s">
        <v>85</v>
      </c>
      <c r="G10" s="43" t="s">
        <v>85</v>
      </c>
      <c r="H10" s="43" t="s">
        <v>85</v>
      </c>
      <c r="I10" s="43" t="s">
        <v>85</v>
      </c>
      <c r="J10" s="43" t="s">
        <v>85</v>
      </c>
      <c r="K10" s="43" t="s">
        <v>85</v>
      </c>
      <c r="L10" s="43" t="s">
        <v>85</v>
      </c>
      <c r="M10" s="43" t="s">
        <v>85</v>
      </c>
      <c r="N10" s="43" t="s">
        <v>85</v>
      </c>
      <c r="O10" s="43" t="s">
        <v>85</v>
      </c>
      <c r="P10" s="43" t="s">
        <v>85</v>
      </c>
      <c r="Q10" s="43" t="s">
        <v>85</v>
      </c>
      <c r="R10" s="43" t="s">
        <v>85</v>
      </c>
      <c r="S10" s="43" t="s">
        <v>85</v>
      </c>
      <c r="T10" s="492"/>
      <c r="U10" s="117" t="s">
        <v>26</v>
      </c>
      <c r="V10" s="27"/>
      <c r="W10" s="43" t="s">
        <v>85</v>
      </c>
      <c r="X10" s="43" t="s">
        <v>85</v>
      </c>
      <c r="Y10" s="43" t="s">
        <v>85</v>
      </c>
      <c r="Z10" s="43" t="s">
        <v>85</v>
      </c>
      <c r="AA10" s="43" t="s">
        <v>85</v>
      </c>
      <c r="AB10" s="43" t="s">
        <v>85</v>
      </c>
      <c r="AC10" s="138" t="s">
        <v>85</v>
      </c>
      <c r="AD10" s="43" t="s">
        <v>85</v>
      </c>
      <c r="AE10" s="43" t="s">
        <v>85</v>
      </c>
      <c r="AF10" s="43" t="s">
        <v>85</v>
      </c>
      <c r="AG10" s="43" t="s">
        <v>85</v>
      </c>
      <c r="AH10" s="138" t="s">
        <v>85</v>
      </c>
      <c r="AI10" s="43" t="s">
        <v>85</v>
      </c>
      <c r="AJ10" s="43" t="s">
        <v>85</v>
      </c>
      <c r="AK10" s="43" t="s">
        <v>85</v>
      </c>
      <c r="AL10" s="43" t="s">
        <v>85</v>
      </c>
      <c r="AM10" s="493"/>
      <c r="AN10" s="117" t="s">
        <v>26</v>
      </c>
      <c r="AO10" s="27"/>
      <c r="AP10" s="138" t="s">
        <v>85</v>
      </c>
      <c r="AQ10" s="43" t="s">
        <v>85</v>
      </c>
      <c r="AR10" s="43" t="s">
        <v>85</v>
      </c>
      <c r="AS10" s="43" t="s">
        <v>85</v>
      </c>
      <c r="AT10" s="43" t="s">
        <v>85</v>
      </c>
      <c r="AU10" s="138" t="s">
        <v>85</v>
      </c>
      <c r="AV10" s="43" t="s">
        <v>85</v>
      </c>
      <c r="AW10" s="43" t="s">
        <v>85</v>
      </c>
      <c r="AX10" s="43" t="s">
        <v>85</v>
      </c>
      <c r="AY10" s="43" t="s">
        <v>85</v>
      </c>
      <c r="AZ10" s="36" t="s">
        <v>85</v>
      </c>
      <c r="BA10" s="43" t="s">
        <v>85</v>
      </c>
      <c r="BB10" s="43" t="s">
        <v>85</v>
      </c>
      <c r="BC10" s="43" t="s">
        <v>85</v>
      </c>
      <c r="BD10" s="43" t="s">
        <v>85</v>
      </c>
      <c r="BE10" s="43" t="s">
        <v>85</v>
      </c>
      <c r="BF10" s="43" t="s">
        <v>85</v>
      </c>
      <c r="BG10" s="62" t="s">
        <v>85</v>
      </c>
      <c r="BH10" s="493"/>
      <c r="BI10" s="67"/>
    </row>
    <row r="11" spans="1:63" ht="20.100000000000001" customHeight="1" x14ac:dyDescent="0.15">
      <c r="A11" s="22">
        <v>1</v>
      </c>
      <c r="B11" s="29" t="s">
        <v>161</v>
      </c>
      <c r="C11" s="122">
        <v>4205</v>
      </c>
      <c r="D11" s="129">
        <v>648</v>
      </c>
      <c r="E11" s="129">
        <v>1038</v>
      </c>
      <c r="F11" s="129">
        <v>84</v>
      </c>
      <c r="G11" s="129">
        <f t="shared" ref="G11:G35" si="0">SUM(C11:F11)</f>
        <v>5975</v>
      </c>
      <c r="H11" s="129">
        <v>2712</v>
      </c>
      <c r="I11" s="129">
        <v>0</v>
      </c>
      <c r="J11" s="129">
        <v>0</v>
      </c>
      <c r="K11" s="129">
        <v>1</v>
      </c>
      <c r="L11" s="129">
        <v>0</v>
      </c>
      <c r="M11" s="129">
        <v>0</v>
      </c>
      <c r="N11" s="129">
        <v>0</v>
      </c>
      <c r="O11" s="156">
        <f>SUM(I11:N11)</f>
        <v>1</v>
      </c>
      <c r="P11" s="156">
        <v>2</v>
      </c>
      <c r="Q11" s="156">
        <v>31972</v>
      </c>
      <c r="R11" s="156">
        <v>224</v>
      </c>
      <c r="S11" s="156">
        <v>5876</v>
      </c>
      <c r="T11" s="405">
        <v>1</v>
      </c>
      <c r="U11" s="22">
        <v>1</v>
      </c>
      <c r="V11" s="29" t="s">
        <v>161</v>
      </c>
      <c r="W11" s="156">
        <f>SUM(P11:S11)</f>
        <v>38074</v>
      </c>
      <c r="X11" s="156">
        <v>0</v>
      </c>
      <c r="Y11" s="156">
        <v>26611</v>
      </c>
      <c r="Z11" s="156">
        <v>301</v>
      </c>
      <c r="AA11" s="156">
        <v>6149</v>
      </c>
      <c r="AB11" s="156">
        <f>SUM(X11:AA11)</f>
        <v>33061</v>
      </c>
      <c r="AC11" s="156">
        <v>0</v>
      </c>
      <c r="AD11" s="156">
        <v>10952</v>
      </c>
      <c r="AE11" s="156">
        <v>61</v>
      </c>
      <c r="AF11" s="156">
        <v>4354</v>
      </c>
      <c r="AG11" s="156">
        <f>SUM(AC11:AF11)</f>
        <v>15367</v>
      </c>
      <c r="AH11" s="156">
        <v>0</v>
      </c>
      <c r="AI11" s="156">
        <v>0</v>
      </c>
      <c r="AJ11" s="156">
        <v>0</v>
      </c>
      <c r="AK11" s="156">
        <v>0</v>
      </c>
      <c r="AL11" s="156">
        <f>SUM(AH11:AK11)</f>
        <v>0</v>
      </c>
      <c r="AM11" s="405">
        <v>1</v>
      </c>
      <c r="AN11" s="22">
        <v>1</v>
      </c>
      <c r="AO11" s="29" t="s">
        <v>161</v>
      </c>
      <c r="AP11" s="156">
        <v>0</v>
      </c>
      <c r="AQ11" s="156">
        <v>351</v>
      </c>
      <c r="AR11" s="156">
        <v>0</v>
      </c>
      <c r="AS11" s="156">
        <v>0</v>
      </c>
      <c r="AT11" s="156">
        <f>SUM(AP11:AS11)</f>
        <v>351</v>
      </c>
      <c r="AU11" s="156">
        <v>0</v>
      </c>
      <c r="AV11" s="156">
        <v>1292</v>
      </c>
      <c r="AW11" s="156">
        <v>14</v>
      </c>
      <c r="AX11" s="156">
        <v>103</v>
      </c>
      <c r="AY11" s="156">
        <f>SUM(AU11:AX11)</f>
        <v>1409</v>
      </c>
      <c r="AZ11" s="156">
        <f>SUM(W11,AB11,AG11,AL11,AT11,AY11)</f>
        <v>88262</v>
      </c>
      <c r="BA11" s="156">
        <v>4</v>
      </c>
      <c r="BB11" s="156">
        <v>1672</v>
      </c>
      <c r="BC11" s="156">
        <v>1322</v>
      </c>
      <c r="BD11" s="156">
        <f>SUM(H11,O11,AZ11,BA11:BC11)</f>
        <v>93973</v>
      </c>
      <c r="BE11" s="156">
        <v>3559</v>
      </c>
      <c r="BF11" s="156">
        <f>SUM(G11,H11,BE11)</f>
        <v>12246</v>
      </c>
      <c r="BG11" s="193">
        <f>SUM(BD11,BF11)-H11</f>
        <v>103507</v>
      </c>
      <c r="BH11" s="405">
        <v>1</v>
      </c>
      <c r="BI11" s="67"/>
      <c r="BK11" s="87"/>
    </row>
    <row r="12" spans="1:63" ht="20.100000000000001" customHeight="1" x14ac:dyDescent="0.15">
      <c r="A12" s="23">
        <v>2</v>
      </c>
      <c r="B12" s="30" t="s">
        <v>165</v>
      </c>
      <c r="C12" s="123">
        <v>778</v>
      </c>
      <c r="D12" s="124">
        <v>73</v>
      </c>
      <c r="E12" s="124">
        <v>158</v>
      </c>
      <c r="F12" s="124">
        <v>21</v>
      </c>
      <c r="G12" s="124">
        <f t="shared" si="0"/>
        <v>1030</v>
      </c>
      <c r="H12" s="124">
        <v>450</v>
      </c>
      <c r="I12" s="124">
        <v>0</v>
      </c>
      <c r="J12" s="124">
        <v>0</v>
      </c>
      <c r="K12" s="124">
        <v>3</v>
      </c>
      <c r="L12" s="124">
        <v>0</v>
      </c>
      <c r="M12" s="124">
        <v>0</v>
      </c>
      <c r="N12" s="124">
        <v>0</v>
      </c>
      <c r="O12" s="126">
        <f t="shared" ref="O12:O35" si="1">SUM(I12:N12)</f>
        <v>3</v>
      </c>
      <c r="P12" s="126">
        <v>2</v>
      </c>
      <c r="Q12" s="126">
        <v>6230</v>
      </c>
      <c r="R12" s="126">
        <v>45</v>
      </c>
      <c r="S12" s="126">
        <v>2489</v>
      </c>
      <c r="T12" s="407">
        <v>2</v>
      </c>
      <c r="U12" s="23">
        <v>2</v>
      </c>
      <c r="V12" s="30" t="s">
        <v>165</v>
      </c>
      <c r="W12" s="126">
        <f t="shared" ref="W12:W35" si="2">SUM(P12:S12)</f>
        <v>8766</v>
      </c>
      <c r="X12" s="126">
        <v>0</v>
      </c>
      <c r="Y12" s="126">
        <v>5081</v>
      </c>
      <c r="Z12" s="126">
        <v>37</v>
      </c>
      <c r="AA12" s="126">
        <v>2294</v>
      </c>
      <c r="AB12" s="126">
        <f t="shared" ref="AB12:AB35" si="3">SUM(X12:AA12)</f>
        <v>7412</v>
      </c>
      <c r="AC12" s="126">
        <v>2</v>
      </c>
      <c r="AD12" s="126">
        <v>2331</v>
      </c>
      <c r="AE12" s="126">
        <v>7</v>
      </c>
      <c r="AF12" s="126">
        <v>1802</v>
      </c>
      <c r="AG12" s="126">
        <f t="shared" ref="AG12:AG35" si="4">SUM(AC12:AF12)</f>
        <v>4142</v>
      </c>
      <c r="AH12" s="126">
        <v>0</v>
      </c>
      <c r="AI12" s="126">
        <v>0</v>
      </c>
      <c r="AJ12" s="126">
        <v>0</v>
      </c>
      <c r="AK12" s="126">
        <v>0</v>
      </c>
      <c r="AL12" s="126">
        <f t="shared" ref="AL12:AL35" si="5">SUM(AH12:AK12)</f>
        <v>0</v>
      </c>
      <c r="AM12" s="407">
        <v>2</v>
      </c>
      <c r="AN12" s="23">
        <v>2</v>
      </c>
      <c r="AO12" s="30" t="s">
        <v>165</v>
      </c>
      <c r="AP12" s="126">
        <v>0</v>
      </c>
      <c r="AQ12" s="126">
        <v>94</v>
      </c>
      <c r="AR12" s="126">
        <v>0</v>
      </c>
      <c r="AS12" s="126">
        <v>0</v>
      </c>
      <c r="AT12" s="126">
        <f t="shared" ref="AT12:AT35" si="6">SUM(AP12:AS12)</f>
        <v>94</v>
      </c>
      <c r="AU12" s="126">
        <v>0</v>
      </c>
      <c r="AV12" s="126">
        <v>268</v>
      </c>
      <c r="AW12" s="126">
        <v>1</v>
      </c>
      <c r="AX12" s="126">
        <v>15</v>
      </c>
      <c r="AY12" s="126">
        <f t="shared" ref="AY12:AY35" si="7">SUM(AU12:AX12)</f>
        <v>284</v>
      </c>
      <c r="AZ12" s="126">
        <f t="shared" ref="AZ12:AZ35" si="8">SUM(W12,AB12,AG12,AL12,AT12,AY12)</f>
        <v>20698</v>
      </c>
      <c r="BA12" s="126">
        <v>0</v>
      </c>
      <c r="BB12" s="126">
        <v>2733</v>
      </c>
      <c r="BC12" s="126">
        <v>472</v>
      </c>
      <c r="BD12" s="126">
        <f t="shared" ref="BD12:BD35" si="9">SUM(H12,O12,AZ12,BA12:BC12)</f>
        <v>24356</v>
      </c>
      <c r="BE12" s="126">
        <v>525</v>
      </c>
      <c r="BF12" s="126">
        <f t="shared" ref="BF12:BF35" si="10">SUM(G12,H12,BE12)</f>
        <v>2005</v>
      </c>
      <c r="BG12" s="141">
        <f t="shared" ref="BG12:BG35" si="11">SUM(BD12,BF12)-H12</f>
        <v>25911</v>
      </c>
      <c r="BH12" s="407">
        <v>2</v>
      </c>
      <c r="BI12" s="67"/>
      <c r="BK12" s="87"/>
    </row>
    <row r="13" spans="1:63" ht="20.100000000000001" customHeight="1" x14ac:dyDescent="0.15">
      <c r="A13" s="23">
        <v>3</v>
      </c>
      <c r="B13" s="30" t="s">
        <v>166</v>
      </c>
      <c r="C13" s="124">
        <v>1913</v>
      </c>
      <c r="D13" s="124">
        <v>172</v>
      </c>
      <c r="E13" s="124">
        <v>295</v>
      </c>
      <c r="F13" s="124">
        <v>47</v>
      </c>
      <c r="G13" s="124">
        <f t="shared" si="0"/>
        <v>2427</v>
      </c>
      <c r="H13" s="124">
        <v>705</v>
      </c>
      <c r="I13" s="124">
        <v>0</v>
      </c>
      <c r="J13" s="124">
        <v>0</v>
      </c>
      <c r="K13" s="124">
        <v>1</v>
      </c>
      <c r="L13" s="124">
        <v>0</v>
      </c>
      <c r="M13" s="124">
        <v>0</v>
      </c>
      <c r="N13" s="124">
        <v>0</v>
      </c>
      <c r="O13" s="124">
        <f t="shared" si="1"/>
        <v>1</v>
      </c>
      <c r="P13" s="126">
        <v>0</v>
      </c>
      <c r="Q13" s="126">
        <v>10608</v>
      </c>
      <c r="R13" s="126">
        <v>58</v>
      </c>
      <c r="S13" s="126">
        <v>5046</v>
      </c>
      <c r="T13" s="407">
        <v>3</v>
      </c>
      <c r="U13" s="23">
        <v>3</v>
      </c>
      <c r="V13" s="30" t="s">
        <v>166</v>
      </c>
      <c r="W13" s="126">
        <f t="shared" si="2"/>
        <v>15712</v>
      </c>
      <c r="X13" s="126">
        <v>1</v>
      </c>
      <c r="Y13" s="126">
        <v>8434</v>
      </c>
      <c r="Z13" s="126">
        <v>84</v>
      </c>
      <c r="AA13" s="126">
        <v>4447</v>
      </c>
      <c r="AB13" s="126">
        <f t="shared" si="3"/>
        <v>12966</v>
      </c>
      <c r="AC13" s="126">
        <v>0</v>
      </c>
      <c r="AD13" s="126">
        <v>4373</v>
      </c>
      <c r="AE13" s="126">
        <v>37</v>
      </c>
      <c r="AF13" s="126">
        <v>5280</v>
      </c>
      <c r="AG13" s="126">
        <f t="shared" si="4"/>
        <v>9690</v>
      </c>
      <c r="AH13" s="126">
        <v>0</v>
      </c>
      <c r="AI13" s="126">
        <v>0</v>
      </c>
      <c r="AJ13" s="126">
        <v>0</v>
      </c>
      <c r="AK13" s="126">
        <v>0</v>
      </c>
      <c r="AL13" s="126">
        <f t="shared" si="5"/>
        <v>0</v>
      </c>
      <c r="AM13" s="407">
        <v>3</v>
      </c>
      <c r="AN13" s="23">
        <v>3</v>
      </c>
      <c r="AO13" s="30" t="s">
        <v>166</v>
      </c>
      <c r="AP13" s="126">
        <v>0</v>
      </c>
      <c r="AQ13" s="126">
        <v>144</v>
      </c>
      <c r="AR13" s="126">
        <v>0</v>
      </c>
      <c r="AS13" s="126">
        <v>0</v>
      </c>
      <c r="AT13" s="126">
        <f t="shared" si="6"/>
        <v>144</v>
      </c>
      <c r="AU13" s="126">
        <v>0</v>
      </c>
      <c r="AV13" s="126">
        <v>452</v>
      </c>
      <c r="AW13" s="126">
        <v>0</v>
      </c>
      <c r="AX13" s="126">
        <v>31</v>
      </c>
      <c r="AY13" s="126">
        <f t="shared" si="7"/>
        <v>483</v>
      </c>
      <c r="AZ13" s="126">
        <f t="shared" si="8"/>
        <v>38995</v>
      </c>
      <c r="BA13" s="126">
        <v>0</v>
      </c>
      <c r="BB13" s="126">
        <v>5643</v>
      </c>
      <c r="BC13" s="126">
        <v>1190</v>
      </c>
      <c r="BD13" s="126">
        <f t="shared" si="9"/>
        <v>46534</v>
      </c>
      <c r="BE13" s="126">
        <v>1014</v>
      </c>
      <c r="BF13" s="126">
        <f t="shared" si="10"/>
        <v>4146</v>
      </c>
      <c r="BG13" s="141">
        <f t="shared" si="11"/>
        <v>49975</v>
      </c>
      <c r="BH13" s="407">
        <v>3</v>
      </c>
      <c r="BI13" s="67"/>
      <c r="BK13" s="87"/>
    </row>
    <row r="14" spans="1:63" ht="20.100000000000001" customHeight="1" x14ac:dyDescent="0.15">
      <c r="A14" s="23">
        <v>4</v>
      </c>
      <c r="B14" s="30" t="s">
        <v>167</v>
      </c>
      <c r="C14" s="124">
        <v>1220</v>
      </c>
      <c r="D14" s="124">
        <v>103</v>
      </c>
      <c r="E14" s="124">
        <v>210</v>
      </c>
      <c r="F14" s="124">
        <v>53</v>
      </c>
      <c r="G14" s="124">
        <f t="shared" si="0"/>
        <v>1586</v>
      </c>
      <c r="H14" s="124">
        <v>591</v>
      </c>
      <c r="I14" s="124">
        <v>0</v>
      </c>
      <c r="J14" s="124">
        <v>0</v>
      </c>
      <c r="K14" s="124">
        <v>2</v>
      </c>
      <c r="L14" s="124">
        <v>0</v>
      </c>
      <c r="M14" s="124">
        <v>0</v>
      </c>
      <c r="N14" s="124">
        <v>0</v>
      </c>
      <c r="O14" s="124">
        <f t="shared" si="1"/>
        <v>2</v>
      </c>
      <c r="P14" s="126">
        <v>1</v>
      </c>
      <c r="Q14" s="126">
        <v>8044</v>
      </c>
      <c r="R14" s="126">
        <v>31</v>
      </c>
      <c r="S14" s="126">
        <v>2978</v>
      </c>
      <c r="T14" s="407">
        <v>4</v>
      </c>
      <c r="U14" s="23">
        <v>4</v>
      </c>
      <c r="V14" s="30" t="s">
        <v>167</v>
      </c>
      <c r="W14" s="126">
        <f t="shared" si="2"/>
        <v>11054</v>
      </c>
      <c r="X14" s="126">
        <v>1</v>
      </c>
      <c r="Y14" s="126">
        <v>7109</v>
      </c>
      <c r="Z14" s="126">
        <v>62</v>
      </c>
      <c r="AA14" s="126">
        <v>2663</v>
      </c>
      <c r="AB14" s="126">
        <f t="shared" si="3"/>
        <v>9835</v>
      </c>
      <c r="AC14" s="126">
        <v>0</v>
      </c>
      <c r="AD14" s="126">
        <v>2957</v>
      </c>
      <c r="AE14" s="126">
        <v>11</v>
      </c>
      <c r="AF14" s="126">
        <v>2373</v>
      </c>
      <c r="AG14" s="126">
        <f t="shared" si="4"/>
        <v>5341</v>
      </c>
      <c r="AH14" s="126">
        <v>0</v>
      </c>
      <c r="AI14" s="126">
        <v>0</v>
      </c>
      <c r="AJ14" s="126">
        <v>0</v>
      </c>
      <c r="AK14" s="126">
        <v>0</v>
      </c>
      <c r="AL14" s="126">
        <f t="shared" si="5"/>
        <v>0</v>
      </c>
      <c r="AM14" s="407">
        <v>4</v>
      </c>
      <c r="AN14" s="23">
        <v>4</v>
      </c>
      <c r="AO14" s="30" t="s">
        <v>167</v>
      </c>
      <c r="AP14" s="126">
        <v>0</v>
      </c>
      <c r="AQ14" s="126">
        <v>121</v>
      </c>
      <c r="AR14" s="126">
        <v>0</v>
      </c>
      <c r="AS14" s="126">
        <v>0</v>
      </c>
      <c r="AT14" s="126">
        <f t="shared" si="6"/>
        <v>121</v>
      </c>
      <c r="AU14" s="126">
        <v>0</v>
      </c>
      <c r="AV14" s="126">
        <v>388</v>
      </c>
      <c r="AW14" s="126">
        <v>0</v>
      </c>
      <c r="AX14" s="126">
        <v>15</v>
      </c>
      <c r="AY14" s="126">
        <f t="shared" si="7"/>
        <v>403</v>
      </c>
      <c r="AZ14" s="126">
        <f t="shared" si="8"/>
        <v>26754</v>
      </c>
      <c r="BA14" s="126">
        <v>0</v>
      </c>
      <c r="BB14" s="126">
        <v>3127</v>
      </c>
      <c r="BC14" s="126">
        <v>1058</v>
      </c>
      <c r="BD14" s="126">
        <f t="shared" si="9"/>
        <v>31532</v>
      </c>
      <c r="BE14" s="126">
        <v>632</v>
      </c>
      <c r="BF14" s="126">
        <f t="shared" si="10"/>
        <v>2809</v>
      </c>
      <c r="BG14" s="141">
        <f t="shared" si="11"/>
        <v>33750</v>
      </c>
      <c r="BH14" s="407">
        <v>4</v>
      </c>
      <c r="BI14" s="67"/>
      <c r="BK14" s="87"/>
    </row>
    <row r="15" spans="1:63" ht="20.100000000000001" customHeight="1" x14ac:dyDescent="0.15">
      <c r="A15" s="24">
        <v>5</v>
      </c>
      <c r="B15" s="30" t="s">
        <v>170</v>
      </c>
      <c r="C15" s="125">
        <v>559</v>
      </c>
      <c r="D15" s="125">
        <v>52</v>
      </c>
      <c r="E15" s="125">
        <v>77</v>
      </c>
      <c r="F15" s="125">
        <v>13</v>
      </c>
      <c r="G15" s="125">
        <f t="shared" si="0"/>
        <v>701</v>
      </c>
      <c r="H15" s="125">
        <v>179</v>
      </c>
      <c r="I15" s="125">
        <v>0</v>
      </c>
      <c r="J15" s="125">
        <v>0</v>
      </c>
      <c r="K15" s="125">
        <v>0</v>
      </c>
      <c r="L15" s="125">
        <v>0</v>
      </c>
      <c r="M15" s="125">
        <v>0</v>
      </c>
      <c r="N15" s="125">
        <v>0</v>
      </c>
      <c r="O15" s="125">
        <f t="shared" si="1"/>
        <v>0</v>
      </c>
      <c r="P15" s="125">
        <v>0</v>
      </c>
      <c r="Q15" s="125">
        <v>3213</v>
      </c>
      <c r="R15" s="125">
        <v>14</v>
      </c>
      <c r="S15" s="125">
        <v>1363</v>
      </c>
      <c r="T15" s="408">
        <v>5</v>
      </c>
      <c r="U15" s="24">
        <v>5</v>
      </c>
      <c r="V15" s="30" t="s">
        <v>170</v>
      </c>
      <c r="W15" s="125">
        <f t="shared" si="2"/>
        <v>4590</v>
      </c>
      <c r="X15" s="125">
        <v>0</v>
      </c>
      <c r="Y15" s="125">
        <v>2127</v>
      </c>
      <c r="Z15" s="125">
        <v>33</v>
      </c>
      <c r="AA15" s="125">
        <v>960</v>
      </c>
      <c r="AB15" s="125">
        <f t="shared" si="3"/>
        <v>3120</v>
      </c>
      <c r="AC15" s="125">
        <v>0</v>
      </c>
      <c r="AD15" s="125">
        <v>1530</v>
      </c>
      <c r="AE15" s="125">
        <v>6</v>
      </c>
      <c r="AF15" s="125">
        <v>1354</v>
      </c>
      <c r="AG15" s="125">
        <f t="shared" si="4"/>
        <v>2890</v>
      </c>
      <c r="AH15" s="125">
        <v>0</v>
      </c>
      <c r="AI15" s="125">
        <v>0</v>
      </c>
      <c r="AJ15" s="125">
        <v>0</v>
      </c>
      <c r="AK15" s="125">
        <v>0</v>
      </c>
      <c r="AL15" s="125">
        <f t="shared" si="5"/>
        <v>0</v>
      </c>
      <c r="AM15" s="408">
        <v>5</v>
      </c>
      <c r="AN15" s="24">
        <v>5</v>
      </c>
      <c r="AO15" s="30" t="s">
        <v>170</v>
      </c>
      <c r="AP15" s="125">
        <v>0</v>
      </c>
      <c r="AQ15" s="125">
        <v>27</v>
      </c>
      <c r="AR15" s="125">
        <v>0</v>
      </c>
      <c r="AS15" s="125">
        <v>0</v>
      </c>
      <c r="AT15" s="125">
        <f t="shared" si="6"/>
        <v>27</v>
      </c>
      <c r="AU15" s="125">
        <v>0</v>
      </c>
      <c r="AV15" s="125">
        <v>97</v>
      </c>
      <c r="AW15" s="125">
        <v>0</v>
      </c>
      <c r="AX15" s="125">
        <v>1</v>
      </c>
      <c r="AY15" s="125">
        <f t="shared" si="7"/>
        <v>98</v>
      </c>
      <c r="AZ15" s="125">
        <f t="shared" si="8"/>
        <v>10725</v>
      </c>
      <c r="BA15" s="125">
        <v>0</v>
      </c>
      <c r="BB15" s="125">
        <v>1405</v>
      </c>
      <c r="BC15" s="125">
        <v>146</v>
      </c>
      <c r="BD15" s="126">
        <f t="shared" si="9"/>
        <v>12455</v>
      </c>
      <c r="BE15" s="125">
        <v>252</v>
      </c>
      <c r="BF15" s="126">
        <f t="shared" si="10"/>
        <v>1132</v>
      </c>
      <c r="BG15" s="142">
        <f t="shared" si="11"/>
        <v>13408</v>
      </c>
      <c r="BH15" s="408">
        <v>5</v>
      </c>
      <c r="BI15" s="67"/>
      <c r="BK15" s="87"/>
    </row>
    <row r="16" spans="1:63" ht="20.100000000000001" customHeight="1" x14ac:dyDescent="0.15">
      <c r="A16" s="23">
        <v>6</v>
      </c>
      <c r="B16" s="187" t="s">
        <v>172</v>
      </c>
      <c r="C16" s="123">
        <v>1130</v>
      </c>
      <c r="D16" s="130">
        <v>118</v>
      </c>
      <c r="E16" s="130">
        <v>135</v>
      </c>
      <c r="F16" s="124">
        <v>23</v>
      </c>
      <c r="G16" s="124">
        <f t="shared" si="0"/>
        <v>1406</v>
      </c>
      <c r="H16" s="124">
        <v>396</v>
      </c>
      <c r="I16" s="124">
        <v>0</v>
      </c>
      <c r="J16" s="124">
        <v>0</v>
      </c>
      <c r="K16" s="124">
        <v>0</v>
      </c>
      <c r="L16" s="124">
        <v>0</v>
      </c>
      <c r="M16" s="124">
        <v>0</v>
      </c>
      <c r="N16" s="124">
        <v>0</v>
      </c>
      <c r="O16" s="124">
        <f t="shared" si="1"/>
        <v>0</v>
      </c>
      <c r="P16" s="124">
        <v>0</v>
      </c>
      <c r="Q16" s="124">
        <v>5154</v>
      </c>
      <c r="R16" s="124">
        <v>28</v>
      </c>
      <c r="S16" s="124">
        <v>2529</v>
      </c>
      <c r="T16" s="407">
        <v>6</v>
      </c>
      <c r="U16" s="23">
        <v>6</v>
      </c>
      <c r="V16" s="187" t="s">
        <v>172</v>
      </c>
      <c r="W16" s="124">
        <f t="shared" si="2"/>
        <v>7711</v>
      </c>
      <c r="X16" s="124">
        <v>1</v>
      </c>
      <c r="Y16" s="124">
        <v>3823</v>
      </c>
      <c r="Z16" s="124">
        <v>38</v>
      </c>
      <c r="AA16" s="124">
        <v>2001</v>
      </c>
      <c r="AB16" s="124">
        <f t="shared" si="3"/>
        <v>5863</v>
      </c>
      <c r="AC16" s="124">
        <v>0</v>
      </c>
      <c r="AD16" s="124">
        <v>2415</v>
      </c>
      <c r="AE16" s="124">
        <v>24</v>
      </c>
      <c r="AF16" s="124">
        <v>2227</v>
      </c>
      <c r="AG16" s="124">
        <f t="shared" si="4"/>
        <v>4666</v>
      </c>
      <c r="AH16" s="124">
        <v>0</v>
      </c>
      <c r="AI16" s="124">
        <v>0</v>
      </c>
      <c r="AJ16" s="124">
        <v>0</v>
      </c>
      <c r="AK16" s="124">
        <v>0</v>
      </c>
      <c r="AL16" s="124">
        <f t="shared" si="5"/>
        <v>0</v>
      </c>
      <c r="AM16" s="407">
        <v>6</v>
      </c>
      <c r="AN16" s="23">
        <v>6</v>
      </c>
      <c r="AO16" s="187" t="s">
        <v>172</v>
      </c>
      <c r="AP16" s="124">
        <v>0</v>
      </c>
      <c r="AQ16" s="124">
        <v>64</v>
      </c>
      <c r="AR16" s="124">
        <v>0</v>
      </c>
      <c r="AS16" s="124">
        <v>0</v>
      </c>
      <c r="AT16" s="124">
        <f t="shared" si="6"/>
        <v>64</v>
      </c>
      <c r="AU16" s="124">
        <v>0</v>
      </c>
      <c r="AV16" s="124">
        <v>220</v>
      </c>
      <c r="AW16" s="124">
        <v>0</v>
      </c>
      <c r="AX16" s="124">
        <v>14</v>
      </c>
      <c r="AY16" s="124">
        <f t="shared" si="7"/>
        <v>234</v>
      </c>
      <c r="AZ16" s="135">
        <f t="shared" si="8"/>
        <v>18538</v>
      </c>
      <c r="BA16" s="124">
        <v>1</v>
      </c>
      <c r="BB16" s="124">
        <v>2338</v>
      </c>
      <c r="BC16" s="124">
        <v>705</v>
      </c>
      <c r="BD16" s="178">
        <f t="shared" si="9"/>
        <v>21978</v>
      </c>
      <c r="BE16" s="124">
        <v>509</v>
      </c>
      <c r="BF16" s="178">
        <f t="shared" si="10"/>
        <v>2311</v>
      </c>
      <c r="BG16" s="140">
        <f t="shared" si="11"/>
        <v>23893</v>
      </c>
      <c r="BH16" s="407">
        <v>6</v>
      </c>
      <c r="BI16" s="67"/>
      <c r="BK16" s="87"/>
    </row>
    <row r="17" spans="1:63" s="67" customFormat="1" ht="20.100000000000001" customHeight="1" x14ac:dyDescent="0.15">
      <c r="A17" s="23">
        <v>7</v>
      </c>
      <c r="B17" s="30" t="s">
        <v>173</v>
      </c>
      <c r="C17" s="123">
        <v>770</v>
      </c>
      <c r="D17" s="124">
        <v>69</v>
      </c>
      <c r="E17" s="124">
        <v>116</v>
      </c>
      <c r="F17" s="124">
        <v>44</v>
      </c>
      <c r="G17" s="124">
        <f t="shared" si="0"/>
        <v>999</v>
      </c>
      <c r="H17" s="124">
        <v>258</v>
      </c>
      <c r="I17" s="124">
        <v>0</v>
      </c>
      <c r="J17" s="124">
        <v>0</v>
      </c>
      <c r="K17" s="124">
        <v>0</v>
      </c>
      <c r="L17" s="124">
        <v>0</v>
      </c>
      <c r="M17" s="124">
        <v>0</v>
      </c>
      <c r="N17" s="124">
        <v>0</v>
      </c>
      <c r="O17" s="124">
        <f t="shared" si="1"/>
        <v>0</v>
      </c>
      <c r="P17" s="124">
        <v>2</v>
      </c>
      <c r="Q17" s="124">
        <v>3371</v>
      </c>
      <c r="R17" s="124">
        <v>16</v>
      </c>
      <c r="S17" s="124">
        <v>1882</v>
      </c>
      <c r="T17" s="407">
        <v>7</v>
      </c>
      <c r="U17" s="23">
        <v>7</v>
      </c>
      <c r="V17" s="30" t="s">
        <v>173</v>
      </c>
      <c r="W17" s="124">
        <f t="shared" si="2"/>
        <v>5271</v>
      </c>
      <c r="X17" s="124">
        <v>0</v>
      </c>
      <c r="Y17" s="124">
        <v>2795</v>
      </c>
      <c r="Z17" s="124">
        <v>20</v>
      </c>
      <c r="AA17" s="124">
        <v>1388</v>
      </c>
      <c r="AB17" s="124">
        <f t="shared" si="3"/>
        <v>4203</v>
      </c>
      <c r="AC17" s="124">
        <v>1</v>
      </c>
      <c r="AD17" s="124">
        <v>1575</v>
      </c>
      <c r="AE17" s="124">
        <v>3</v>
      </c>
      <c r="AF17" s="124">
        <v>1964</v>
      </c>
      <c r="AG17" s="124">
        <f t="shared" si="4"/>
        <v>3543</v>
      </c>
      <c r="AH17" s="124">
        <v>0</v>
      </c>
      <c r="AI17" s="124">
        <v>0</v>
      </c>
      <c r="AJ17" s="124">
        <v>0</v>
      </c>
      <c r="AK17" s="124">
        <v>0</v>
      </c>
      <c r="AL17" s="124">
        <f t="shared" si="5"/>
        <v>0</v>
      </c>
      <c r="AM17" s="407">
        <v>7</v>
      </c>
      <c r="AN17" s="23">
        <v>7</v>
      </c>
      <c r="AO17" s="30" t="s">
        <v>173</v>
      </c>
      <c r="AP17" s="124">
        <v>0</v>
      </c>
      <c r="AQ17" s="124">
        <v>46</v>
      </c>
      <c r="AR17" s="124">
        <v>0</v>
      </c>
      <c r="AS17" s="124">
        <v>0</v>
      </c>
      <c r="AT17" s="124">
        <f t="shared" si="6"/>
        <v>46</v>
      </c>
      <c r="AU17" s="124">
        <v>0</v>
      </c>
      <c r="AV17" s="124">
        <v>127</v>
      </c>
      <c r="AW17" s="124">
        <v>0</v>
      </c>
      <c r="AX17" s="124">
        <v>2</v>
      </c>
      <c r="AY17" s="124">
        <f t="shared" si="7"/>
        <v>129</v>
      </c>
      <c r="AZ17" s="135">
        <f t="shared" si="8"/>
        <v>13192</v>
      </c>
      <c r="BA17" s="124">
        <v>1</v>
      </c>
      <c r="BB17" s="124">
        <v>3015</v>
      </c>
      <c r="BC17" s="124">
        <v>681</v>
      </c>
      <c r="BD17" s="126">
        <f t="shared" si="9"/>
        <v>17147</v>
      </c>
      <c r="BE17" s="124">
        <v>238</v>
      </c>
      <c r="BF17" s="126">
        <f t="shared" si="10"/>
        <v>1495</v>
      </c>
      <c r="BG17" s="140">
        <f t="shared" si="11"/>
        <v>18384</v>
      </c>
      <c r="BH17" s="407">
        <v>7</v>
      </c>
      <c r="BK17" s="126"/>
    </row>
    <row r="18" spans="1:63" ht="20.100000000000001" customHeight="1" x14ac:dyDescent="0.15">
      <c r="A18" s="23">
        <v>8</v>
      </c>
      <c r="B18" s="30" t="s">
        <v>177</v>
      </c>
      <c r="C18" s="126">
        <v>1735</v>
      </c>
      <c r="D18" s="126">
        <v>149</v>
      </c>
      <c r="E18" s="126">
        <v>268</v>
      </c>
      <c r="F18" s="126">
        <v>51</v>
      </c>
      <c r="G18" s="126">
        <f t="shared" si="0"/>
        <v>2203</v>
      </c>
      <c r="H18" s="126">
        <v>756</v>
      </c>
      <c r="I18" s="126">
        <v>0</v>
      </c>
      <c r="J18" s="126">
        <v>0</v>
      </c>
      <c r="K18" s="126">
        <v>1</v>
      </c>
      <c r="L18" s="126">
        <v>0</v>
      </c>
      <c r="M18" s="126">
        <v>0</v>
      </c>
      <c r="N18" s="126">
        <v>0</v>
      </c>
      <c r="O18" s="126">
        <f t="shared" si="1"/>
        <v>1</v>
      </c>
      <c r="P18" s="126">
        <v>2</v>
      </c>
      <c r="Q18" s="126">
        <v>8699</v>
      </c>
      <c r="R18" s="126">
        <v>55</v>
      </c>
      <c r="S18" s="126">
        <v>3767</v>
      </c>
      <c r="T18" s="407">
        <v>8</v>
      </c>
      <c r="U18" s="23">
        <v>8</v>
      </c>
      <c r="V18" s="30" t="s">
        <v>177</v>
      </c>
      <c r="W18" s="126">
        <f t="shared" si="2"/>
        <v>12523</v>
      </c>
      <c r="X18" s="126">
        <v>1</v>
      </c>
      <c r="Y18" s="126">
        <v>7306</v>
      </c>
      <c r="Z18" s="126">
        <v>82</v>
      </c>
      <c r="AA18" s="126">
        <v>3285</v>
      </c>
      <c r="AB18" s="126">
        <f t="shared" si="3"/>
        <v>10674</v>
      </c>
      <c r="AC18" s="126">
        <v>1</v>
      </c>
      <c r="AD18" s="126">
        <v>3367</v>
      </c>
      <c r="AE18" s="126">
        <v>19</v>
      </c>
      <c r="AF18" s="126">
        <v>3217</v>
      </c>
      <c r="AG18" s="126">
        <f t="shared" si="4"/>
        <v>6604</v>
      </c>
      <c r="AH18" s="126">
        <v>0</v>
      </c>
      <c r="AI18" s="126">
        <v>0</v>
      </c>
      <c r="AJ18" s="126">
        <v>0</v>
      </c>
      <c r="AK18" s="126">
        <v>0</v>
      </c>
      <c r="AL18" s="126">
        <f t="shared" si="5"/>
        <v>0</v>
      </c>
      <c r="AM18" s="407">
        <v>8</v>
      </c>
      <c r="AN18" s="23">
        <v>8</v>
      </c>
      <c r="AO18" s="30" t="s">
        <v>177</v>
      </c>
      <c r="AP18" s="126">
        <v>0</v>
      </c>
      <c r="AQ18" s="126">
        <v>126</v>
      </c>
      <c r="AR18" s="126">
        <v>0</v>
      </c>
      <c r="AS18" s="126">
        <v>0</v>
      </c>
      <c r="AT18" s="126">
        <f t="shared" si="6"/>
        <v>126</v>
      </c>
      <c r="AU18" s="126">
        <v>0</v>
      </c>
      <c r="AV18" s="126">
        <v>383</v>
      </c>
      <c r="AW18" s="126">
        <v>3</v>
      </c>
      <c r="AX18" s="126">
        <v>32</v>
      </c>
      <c r="AY18" s="126">
        <f t="shared" si="7"/>
        <v>418</v>
      </c>
      <c r="AZ18" s="135">
        <f t="shared" si="8"/>
        <v>30345</v>
      </c>
      <c r="BA18" s="126">
        <v>3</v>
      </c>
      <c r="BB18" s="126">
        <v>3911</v>
      </c>
      <c r="BC18" s="126">
        <v>607</v>
      </c>
      <c r="BD18" s="126">
        <f t="shared" si="9"/>
        <v>35623</v>
      </c>
      <c r="BE18" s="126">
        <v>875</v>
      </c>
      <c r="BF18" s="126">
        <f t="shared" si="10"/>
        <v>3834</v>
      </c>
      <c r="BG18" s="141">
        <f t="shared" si="11"/>
        <v>38701</v>
      </c>
      <c r="BH18" s="407">
        <v>8</v>
      </c>
      <c r="BI18" s="67"/>
      <c r="BK18" s="87"/>
    </row>
    <row r="19" spans="1:63" ht="20.100000000000001" customHeight="1" x14ac:dyDescent="0.15">
      <c r="A19" s="23">
        <v>9</v>
      </c>
      <c r="B19" s="30" t="s">
        <v>179</v>
      </c>
      <c r="C19" s="126">
        <v>493</v>
      </c>
      <c r="D19" s="126">
        <v>84</v>
      </c>
      <c r="E19" s="126">
        <v>104</v>
      </c>
      <c r="F19" s="126">
        <v>23</v>
      </c>
      <c r="G19" s="126">
        <f t="shared" si="0"/>
        <v>704</v>
      </c>
      <c r="H19" s="126">
        <v>294</v>
      </c>
      <c r="I19" s="126">
        <v>0</v>
      </c>
      <c r="J19" s="126">
        <v>0</v>
      </c>
      <c r="K19" s="126">
        <v>0</v>
      </c>
      <c r="L19" s="126">
        <v>0</v>
      </c>
      <c r="M19" s="126">
        <v>0</v>
      </c>
      <c r="N19" s="126">
        <v>0</v>
      </c>
      <c r="O19" s="126">
        <f t="shared" si="1"/>
        <v>0</v>
      </c>
      <c r="P19" s="126">
        <v>1</v>
      </c>
      <c r="Q19" s="126">
        <v>4169</v>
      </c>
      <c r="R19" s="126">
        <v>18</v>
      </c>
      <c r="S19" s="126">
        <v>1104</v>
      </c>
      <c r="T19" s="407">
        <v>9</v>
      </c>
      <c r="U19" s="23">
        <v>9</v>
      </c>
      <c r="V19" s="30" t="s">
        <v>179</v>
      </c>
      <c r="W19" s="126">
        <f t="shared" si="2"/>
        <v>5292</v>
      </c>
      <c r="X19" s="126">
        <v>1</v>
      </c>
      <c r="Y19" s="126">
        <v>2926</v>
      </c>
      <c r="Z19" s="126">
        <v>19</v>
      </c>
      <c r="AA19" s="126">
        <v>790</v>
      </c>
      <c r="AB19" s="126">
        <f t="shared" si="3"/>
        <v>3736</v>
      </c>
      <c r="AC19" s="126">
        <v>1</v>
      </c>
      <c r="AD19" s="126">
        <v>1681</v>
      </c>
      <c r="AE19" s="126">
        <v>10</v>
      </c>
      <c r="AF19" s="126">
        <v>1239</v>
      </c>
      <c r="AG19" s="126">
        <f t="shared" si="4"/>
        <v>2931</v>
      </c>
      <c r="AH19" s="126">
        <v>0</v>
      </c>
      <c r="AI19" s="126">
        <v>0</v>
      </c>
      <c r="AJ19" s="126">
        <v>0</v>
      </c>
      <c r="AK19" s="126">
        <v>0</v>
      </c>
      <c r="AL19" s="126">
        <f t="shared" si="5"/>
        <v>0</v>
      </c>
      <c r="AM19" s="407">
        <v>9</v>
      </c>
      <c r="AN19" s="23">
        <v>9</v>
      </c>
      <c r="AO19" s="30" t="s">
        <v>179</v>
      </c>
      <c r="AP19" s="126">
        <v>0</v>
      </c>
      <c r="AQ19" s="126">
        <v>28</v>
      </c>
      <c r="AR19" s="126">
        <v>0</v>
      </c>
      <c r="AS19" s="126">
        <v>0</v>
      </c>
      <c r="AT19" s="126">
        <f t="shared" si="6"/>
        <v>28</v>
      </c>
      <c r="AU19" s="126">
        <v>0</v>
      </c>
      <c r="AV19" s="126">
        <v>147</v>
      </c>
      <c r="AW19" s="126">
        <v>0</v>
      </c>
      <c r="AX19" s="126">
        <v>9</v>
      </c>
      <c r="AY19" s="126">
        <f t="shared" si="7"/>
        <v>156</v>
      </c>
      <c r="AZ19" s="135">
        <f t="shared" si="8"/>
        <v>12143</v>
      </c>
      <c r="BA19" s="126">
        <v>0</v>
      </c>
      <c r="BB19" s="126">
        <v>821</v>
      </c>
      <c r="BC19" s="126">
        <v>185</v>
      </c>
      <c r="BD19" s="126">
        <f t="shared" si="9"/>
        <v>13443</v>
      </c>
      <c r="BE19" s="126">
        <v>418</v>
      </c>
      <c r="BF19" s="126">
        <f t="shared" si="10"/>
        <v>1416</v>
      </c>
      <c r="BG19" s="141">
        <f t="shared" si="11"/>
        <v>14565</v>
      </c>
      <c r="BH19" s="407">
        <v>9</v>
      </c>
      <c r="BI19" s="67"/>
      <c r="BK19" s="87"/>
    </row>
    <row r="20" spans="1:63" ht="20.100000000000001" customHeight="1" x14ac:dyDescent="0.15">
      <c r="A20" s="24">
        <v>10</v>
      </c>
      <c r="B20" s="33" t="s">
        <v>180</v>
      </c>
      <c r="C20" s="125">
        <v>1902</v>
      </c>
      <c r="D20" s="125">
        <v>159</v>
      </c>
      <c r="E20" s="125">
        <v>255</v>
      </c>
      <c r="F20" s="125">
        <v>59</v>
      </c>
      <c r="G20" s="125">
        <f t="shared" si="0"/>
        <v>2375</v>
      </c>
      <c r="H20" s="125">
        <v>769</v>
      </c>
      <c r="I20" s="125">
        <v>0</v>
      </c>
      <c r="J20" s="125">
        <v>0</v>
      </c>
      <c r="K20" s="125">
        <v>1</v>
      </c>
      <c r="L20" s="125">
        <v>0</v>
      </c>
      <c r="M20" s="125">
        <v>0</v>
      </c>
      <c r="N20" s="125">
        <v>0</v>
      </c>
      <c r="O20" s="125">
        <f t="shared" si="1"/>
        <v>1</v>
      </c>
      <c r="P20" s="125">
        <v>0</v>
      </c>
      <c r="Q20" s="125">
        <v>9210</v>
      </c>
      <c r="R20" s="125">
        <v>64</v>
      </c>
      <c r="S20" s="125">
        <v>4498</v>
      </c>
      <c r="T20" s="408">
        <v>10</v>
      </c>
      <c r="U20" s="24">
        <v>10</v>
      </c>
      <c r="V20" s="33" t="s">
        <v>180</v>
      </c>
      <c r="W20" s="125">
        <f t="shared" si="2"/>
        <v>13772</v>
      </c>
      <c r="X20" s="125">
        <v>0</v>
      </c>
      <c r="Y20" s="125">
        <v>6913</v>
      </c>
      <c r="Z20" s="125">
        <v>82</v>
      </c>
      <c r="AA20" s="125">
        <v>3752</v>
      </c>
      <c r="AB20" s="125">
        <f t="shared" si="3"/>
        <v>10747</v>
      </c>
      <c r="AC20" s="125">
        <v>0</v>
      </c>
      <c r="AD20" s="125">
        <v>4055</v>
      </c>
      <c r="AE20" s="125">
        <v>21</v>
      </c>
      <c r="AF20" s="125">
        <v>4600</v>
      </c>
      <c r="AG20" s="125">
        <f t="shared" si="4"/>
        <v>8676</v>
      </c>
      <c r="AH20" s="125">
        <v>0</v>
      </c>
      <c r="AI20" s="125">
        <v>0</v>
      </c>
      <c r="AJ20" s="125">
        <v>0</v>
      </c>
      <c r="AK20" s="125">
        <v>0</v>
      </c>
      <c r="AL20" s="125">
        <f t="shared" si="5"/>
        <v>0</v>
      </c>
      <c r="AM20" s="408">
        <v>10</v>
      </c>
      <c r="AN20" s="24">
        <v>10</v>
      </c>
      <c r="AO20" s="33" t="s">
        <v>180</v>
      </c>
      <c r="AP20" s="125">
        <v>0</v>
      </c>
      <c r="AQ20" s="125">
        <v>123</v>
      </c>
      <c r="AR20" s="125">
        <v>0</v>
      </c>
      <c r="AS20" s="125">
        <v>0</v>
      </c>
      <c r="AT20" s="125">
        <f t="shared" si="6"/>
        <v>123</v>
      </c>
      <c r="AU20" s="125">
        <v>0</v>
      </c>
      <c r="AV20" s="125">
        <v>428</v>
      </c>
      <c r="AW20" s="125">
        <v>2</v>
      </c>
      <c r="AX20" s="125">
        <v>27</v>
      </c>
      <c r="AY20" s="125">
        <f t="shared" si="7"/>
        <v>457</v>
      </c>
      <c r="AZ20" s="192">
        <f t="shared" si="8"/>
        <v>33775</v>
      </c>
      <c r="BA20" s="125">
        <v>3</v>
      </c>
      <c r="BB20" s="125">
        <v>5615</v>
      </c>
      <c r="BC20" s="125">
        <v>1009</v>
      </c>
      <c r="BD20" s="125">
        <f t="shared" si="9"/>
        <v>41172</v>
      </c>
      <c r="BE20" s="125">
        <v>844</v>
      </c>
      <c r="BF20" s="125">
        <f t="shared" si="10"/>
        <v>3988</v>
      </c>
      <c r="BG20" s="142">
        <f t="shared" si="11"/>
        <v>44391</v>
      </c>
      <c r="BH20" s="408">
        <v>10</v>
      </c>
      <c r="BI20" s="67"/>
      <c r="BK20" s="87"/>
    </row>
    <row r="21" spans="1:63" ht="20.100000000000001" customHeight="1" x14ac:dyDescent="0.15">
      <c r="A21" s="23">
        <v>11</v>
      </c>
      <c r="B21" s="30" t="s">
        <v>181</v>
      </c>
      <c r="C21" s="126">
        <v>615</v>
      </c>
      <c r="D21" s="126">
        <v>34</v>
      </c>
      <c r="E21" s="126">
        <v>110</v>
      </c>
      <c r="F21" s="126">
        <v>24</v>
      </c>
      <c r="G21" s="126">
        <f t="shared" si="0"/>
        <v>783</v>
      </c>
      <c r="H21" s="126">
        <v>253</v>
      </c>
      <c r="I21" s="126">
        <v>0</v>
      </c>
      <c r="J21" s="126">
        <v>0</v>
      </c>
      <c r="K21" s="126">
        <v>1</v>
      </c>
      <c r="L21" s="126">
        <v>0</v>
      </c>
      <c r="M21" s="126">
        <v>0</v>
      </c>
      <c r="N21" s="126">
        <v>0</v>
      </c>
      <c r="O21" s="126">
        <f t="shared" si="1"/>
        <v>1</v>
      </c>
      <c r="P21" s="126">
        <v>1</v>
      </c>
      <c r="Q21" s="126">
        <v>2998</v>
      </c>
      <c r="R21" s="126">
        <v>21</v>
      </c>
      <c r="S21" s="126">
        <v>1913</v>
      </c>
      <c r="T21" s="407">
        <v>11</v>
      </c>
      <c r="U21" s="23">
        <v>11</v>
      </c>
      <c r="V21" s="30" t="s">
        <v>181</v>
      </c>
      <c r="W21" s="124">
        <f t="shared" si="2"/>
        <v>4933</v>
      </c>
      <c r="X21" s="126">
        <v>0</v>
      </c>
      <c r="Y21" s="126">
        <v>2575</v>
      </c>
      <c r="Z21" s="126">
        <v>34</v>
      </c>
      <c r="AA21" s="126">
        <v>1364</v>
      </c>
      <c r="AB21" s="124">
        <f t="shared" si="3"/>
        <v>3973</v>
      </c>
      <c r="AC21" s="126">
        <v>0</v>
      </c>
      <c r="AD21" s="126">
        <v>1116</v>
      </c>
      <c r="AE21" s="126">
        <v>8</v>
      </c>
      <c r="AF21" s="126">
        <v>1321</v>
      </c>
      <c r="AG21" s="124">
        <f t="shared" si="4"/>
        <v>2445</v>
      </c>
      <c r="AH21" s="126">
        <v>0</v>
      </c>
      <c r="AI21" s="126">
        <v>0</v>
      </c>
      <c r="AJ21" s="126">
        <v>0</v>
      </c>
      <c r="AK21" s="126">
        <v>0</v>
      </c>
      <c r="AL21" s="124">
        <f t="shared" si="5"/>
        <v>0</v>
      </c>
      <c r="AM21" s="407">
        <v>11</v>
      </c>
      <c r="AN21" s="23">
        <v>11</v>
      </c>
      <c r="AO21" s="30" t="s">
        <v>181</v>
      </c>
      <c r="AP21" s="126">
        <v>0</v>
      </c>
      <c r="AQ21" s="126">
        <v>51</v>
      </c>
      <c r="AR21" s="126">
        <v>0</v>
      </c>
      <c r="AS21" s="126">
        <v>0</v>
      </c>
      <c r="AT21" s="124">
        <f t="shared" si="6"/>
        <v>51</v>
      </c>
      <c r="AU21" s="126">
        <v>0</v>
      </c>
      <c r="AV21" s="126">
        <v>84</v>
      </c>
      <c r="AW21" s="126">
        <v>0</v>
      </c>
      <c r="AX21" s="126">
        <v>3</v>
      </c>
      <c r="AY21" s="124">
        <f t="shared" si="7"/>
        <v>87</v>
      </c>
      <c r="AZ21" s="135">
        <f t="shared" si="8"/>
        <v>11489</v>
      </c>
      <c r="BA21" s="126">
        <v>0</v>
      </c>
      <c r="BB21" s="126">
        <v>2158</v>
      </c>
      <c r="BC21" s="126">
        <v>608</v>
      </c>
      <c r="BD21" s="126">
        <f t="shared" si="9"/>
        <v>14509</v>
      </c>
      <c r="BE21" s="126">
        <v>278</v>
      </c>
      <c r="BF21" s="126">
        <f t="shared" si="10"/>
        <v>1314</v>
      </c>
      <c r="BG21" s="141">
        <f t="shared" si="11"/>
        <v>15570</v>
      </c>
      <c r="BH21" s="407">
        <v>11</v>
      </c>
      <c r="BI21" s="67"/>
      <c r="BK21" s="87"/>
    </row>
    <row r="22" spans="1:63" ht="20.100000000000001" customHeight="1" x14ac:dyDescent="0.15">
      <c r="A22" s="23">
        <v>12</v>
      </c>
      <c r="B22" s="30" t="s">
        <v>315</v>
      </c>
      <c r="C22" s="126">
        <v>472</v>
      </c>
      <c r="D22" s="126">
        <v>90</v>
      </c>
      <c r="E22" s="126">
        <v>90</v>
      </c>
      <c r="F22" s="126">
        <v>7</v>
      </c>
      <c r="G22" s="126">
        <f t="shared" si="0"/>
        <v>659</v>
      </c>
      <c r="H22" s="126">
        <v>262</v>
      </c>
      <c r="I22" s="126">
        <v>0</v>
      </c>
      <c r="J22" s="126">
        <v>0</v>
      </c>
      <c r="K22" s="126">
        <v>1</v>
      </c>
      <c r="L22" s="126">
        <v>0</v>
      </c>
      <c r="M22" s="126">
        <v>0</v>
      </c>
      <c r="N22" s="126">
        <v>0</v>
      </c>
      <c r="O22" s="126">
        <f t="shared" si="1"/>
        <v>1</v>
      </c>
      <c r="P22" s="126">
        <v>0</v>
      </c>
      <c r="Q22" s="126">
        <v>2706</v>
      </c>
      <c r="R22" s="126">
        <v>13</v>
      </c>
      <c r="S22" s="126">
        <v>1195</v>
      </c>
      <c r="T22" s="407">
        <v>12</v>
      </c>
      <c r="U22" s="23">
        <v>12</v>
      </c>
      <c r="V22" s="30" t="s">
        <v>315</v>
      </c>
      <c r="W22" s="124">
        <f t="shared" si="2"/>
        <v>3914</v>
      </c>
      <c r="X22" s="126">
        <v>1</v>
      </c>
      <c r="Y22" s="126">
        <v>2444</v>
      </c>
      <c r="Z22" s="126">
        <v>11</v>
      </c>
      <c r="AA22" s="126">
        <v>998</v>
      </c>
      <c r="AB22" s="124">
        <f t="shared" si="3"/>
        <v>3454</v>
      </c>
      <c r="AC22" s="126">
        <v>0</v>
      </c>
      <c r="AD22" s="126">
        <v>801</v>
      </c>
      <c r="AE22" s="126">
        <v>2</v>
      </c>
      <c r="AF22" s="126">
        <v>776</v>
      </c>
      <c r="AG22" s="124">
        <f t="shared" si="4"/>
        <v>1579</v>
      </c>
      <c r="AH22" s="126">
        <v>0</v>
      </c>
      <c r="AI22" s="126">
        <v>0</v>
      </c>
      <c r="AJ22" s="126">
        <v>0</v>
      </c>
      <c r="AK22" s="126">
        <v>0</v>
      </c>
      <c r="AL22" s="124">
        <f t="shared" si="5"/>
        <v>0</v>
      </c>
      <c r="AM22" s="407">
        <v>12</v>
      </c>
      <c r="AN22" s="23">
        <v>12</v>
      </c>
      <c r="AO22" s="30" t="s">
        <v>315</v>
      </c>
      <c r="AP22" s="126">
        <v>0</v>
      </c>
      <c r="AQ22" s="126">
        <v>24</v>
      </c>
      <c r="AR22" s="126">
        <v>0</v>
      </c>
      <c r="AS22" s="126">
        <v>0</v>
      </c>
      <c r="AT22" s="124">
        <f t="shared" si="6"/>
        <v>24</v>
      </c>
      <c r="AU22" s="126">
        <v>0</v>
      </c>
      <c r="AV22" s="126">
        <v>139</v>
      </c>
      <c r="AW22" s="126">
        <v>0</v>
      </c>
      <c r="AX22" s="126">
        <v>6</v>
      </c>
      <c r="AY22" s="124">
        <f t="shared" si="7"/>
        <v>145</v>
      </c>
      <c r="AZ22" s="135">
        <f t="shared" si="8"/>
        <v>9116</v>
      </c>
      <c r="BA22" s="126">
        <v>0</v>
      </c>
      <c r="BB22" s="126">
        <v>1256</v>
      </c>
      <c r="BC22" s="126">
        <v>130</v>
      </c>
      <c r="BD22" s="126">
        <f t="shared" si="9"/>
        <v>10765</v>
      </c>
      <c r="BE22" s="126">
        <v>347</v>
      </c>
      <c r="BF22" s="126">
        <f t="shared" si="10"/>
        <v>1268</v>
      </c>
      <c r="BG22" s="141">
        <f t="shared" si="11"/>
        <v>11771</v>
      </c>
      <c r="BH22" s="407">
        <v>12</v>
      </c>
      <c r="BI22" s="67"/>
      <c r="BK22" s="87"/>
    </row>
    <row r="23" spans="1:63" ht="20.100000000000001" customHeight="1" x14ac:dyDescent="0.15">
      <c r="A23" s="23">
        <v>13</v>
      </c>
      <c r="B23" s="30" t="s">
        <v>317</v>
      </c>
      <c r="C23" s="126">
        <v>798</v>
      </c>
      <c r="D23" s="126">
        <v>60</v>
      </c>
      <c r="E23" s="126">
        <v>96</v>
      </c>
      <c r="F23" s="126">
        <v>25</v>
      </c>
      <c r="G23" s="126">
        <f t="shared" si="0"/>
        <v>979</v>
      </c>
      <c r="H23" s="126">
        <v>291</v>
      </c>
      <c r="I23" s="126">
        <v>0</v>
      </c>
      <c r="J23" s="126">
        <v>0</v>
      </c>
      <c r="K23" s="126">
        <v>0</v>
      </c>
      <c r="L23" s="126">
        <v>0</v>
      </c>
      <c r="M23" s="126">
        <v>0</v>
      </c>
      <c r="N23" s="126">
        <v>0</v>
      </c>
      <c r="O23" s="126">
        <f t="shared" si="1"/>
        <v>0</v>
      </c>
      <c r="P23" s="126">
        <v>0</v>
      </c>
      <c r="Q23" s="126">
        <v>2811</v>
      </c>
      <c r="R23" s="126">
        <v>12</v>
      </c>
      <c r="S23" s="126">
        <v>1478</v>
      </c>
      <c r="T23" s="407">
        <v>13</v>
      </c>
      <c r="U23" s="23">
        <v>13</v>
      </c>
      <c r="V23" s="30" t="s">
        <v>317</v>
      </c>
      <c r="W23" s="126">
        <f t="shared" si="2"/>
        <v>4301</v>
      </c>
      <c r="X23" s="126">
        <v>0</v>
      </c>
      <c r="Y23" s="126">
        <v>2292</v>
      </c>
      <c r="Z23" s="126">
        <v>34</v>
      </c>
      <c r="AA23" s="126">
        <v>1349</v>
      </c>
      <c r="AB23" s="126">
        <f t="shared" si="3"/>
        <v>3675</v>
      </c>
      <c r="AC23" s="126">
        <v>0</v>
      </c>
      <c r="AD23" s="126">
        <v>1261</v>
      </c>
      <c r="AE23" s="126">
        <v>3</v>
      </c>
      <c r="AF23" s="126">
        <v>1259</v>
      </c>
      <c r="AG23" s="126">
        <f t="shared" si="4"/>
        <v>2523</v>
      </c>
      <c r="AH23" s="126">
        <v>0</v>
      </c>
      <c r="AI23" s="126">
        <v>0</v>
      </c>
      <c r="AJ23" s="126">
        <v>0</v>
      </c>
      <c r="AK23" s="126">
        <v>0</v>
      </c>
      <c r="AL23" s="126">
        <f t="shared" si="5"/>
        <v>0</v>
      </c>
      <c r="AM23" s="407">
        <v>13</v>
      </c>
      <c r="AN23" s="23">
        <v>13</v>
      </c>
      <c r="AO23" s="30" t="s">
        <v>317</v>
      </c>
      <c r="AP23" s="126">
        <v>0</v>
      </c>
      <c r="AQ23" s="126">
        <v>29</v>
      </c>
      <c r="AR23" s="126">
        <v>0</v>
      </c>
      <c r="AS23" s="126">
        <v>0</v>
      </c>
      <c r="AT23" s="126">
        <f t="shared" si="6"/>
        <v>29</v>
      </c>
      <c r="AU23" s="126">
        <v>0</v>
      </c>
      <c r="AV23" s="126">
        <v>102</v>
      </c>
      <c r="AW23" s="126">
        <v>0</v>
      </c>
      <c r="AX23" s="126">
        <v>8</v>
      </c>
      <c r="AY23" s="126">
        <f t="shared" si="7"/>
        <v>110</v>
      </c>
      <c r="AZ23" s="135">
        <f t="shared" si="8"/>
        <v>10638</v>
      </c>
      <c r="BA23" s="126">
        <v>4</v>
      </c>
      <c r="BB23" s="126">
        <v>1657</v>
      </c>
      <c r="BC23" s="126">
        <v>421</v>
      </c>
      <c r="BD23" s="126">
        <f t="shared" si="9"/>
        <v>13011</v>
      </c>
      <c r="BE23" s="126">
        <v>253</v>
      </c>
      <c r="BF23" s="126">
        <f t="shared" si="10"/>
        <v>1523</v>
      </c>
      <c r="BG23" s="141">
        <f t="shared" si="11"/>
        <v>14243</v>
      </c>
      <c r="BH23" s="407">
        <v>13</v>
      </c>
      <c r="BI23" s="67"/>
      <c r="BK23" s="87"/>
    </row>
    <row r="24" spans="1:63" ht="20.100000000000001" customHeight="1" x14ac:dyDescent="0.15">
      <c r="A24" s="23">
        <v>14</v>
      </c>
      <c r="B24" s="30" t="s">
        <v>182</v>
      </c>
      <c r="C24" s="126">
        <v>111</v>
      </c>
      <c r="D24" s="126">
        <v>10</v>
      </c>
      <c r="E24" s="126">
        <v>15</v>
      </c>
      <c r="F24" s="126">
        <v>3</v>
      </c>
      <c r="G24" s="126">
        <f t="shared" si="0"/>
        <v>139</v>
      </c>
      <c r="H24" s="126">
        <v>53</v>
      </c>
      <c r="I24" s="126">
        <v>0</v>
      </c>
      <c r="J24" s="126">
        <v>0</v>
      </c>
      <c r="K24" s="126">
        <v>0</v>
      </c>
      <c r="L24" s="126">
        <v>0</v>
      </c>
      <c r="M24" s="126">
        <v>0</v>
      </c>
      <c r="N24" s="126">
        <v>0</v>
      </c>
      <c r="O24" s="126">
        <f t="shared" si="1"/>
        <v>0</v>
      </c>
      <c r="P24" s="126">
        <v>0</v>
      </c>
      <c r="Q24" s="126">
        <v>586</v>
      </c>
      <c r="R24" s="126">
        <v>3</v>
      </c>
      <c r="S24" s="126">
        <v>229</v>
      </c>
      <c r="T24" s="407">
        <v>14</v>
      </c>
      <c r="U24" s="23">
        <v>14</v>
      </c>
      <c r="V24" s="30" t="s">
        <v>182</v>
      </c>
      <c r="W24" s="126">
        <f t="shared" si="2"/>
        <v>818</v>
      </c>
      <c r="X24" s="126">
        <v>0</v>
      </c>
      <c r="Y24" s="126">
        <v>479</v>
      </c>
      <c r="Z24" s="126">
        <v>3</v>
      </c>
      <c r="AA24" s="126">
        <v>220</v>
      </c>
      <c r="AB24" s="126">
        <f t="shared" si="3"/>
        <v>702</v>
      </c>
      <c r="AC24" s="126">
        <v>0</v>
      </c>
      <c r="AD24" s="126">
        <v>230</v>
      </c>
      <c r="AE24" s="126">
        <v>0</v>
      </c>
      <c r="AF24" s="126">
        <v>258</v>
      </c>
      <c r="AG24" s="126">
        <f t="shared" si="4"/>
        <v>488</v>
      </c>
      <c r="AH24" s="126">
        <v>0</v>
      </c>
      <c r="AI24" s="126">
        <v>0</v>
      </c>
      <c r="AJ24" s="126">
        <v>0</v>
      </c>
      <c r="AK24" s="126">
        <v>0</v>
      </c>
      <c r="AL24" s="126">
        <f t="shared" si="5"/>
        <v>0</v>
      </c>
      <c r="AM24" s="407">
        <v>14</v>
      </c>
      <c r="AN24" s="23">
        <v>14</v>
      </c>
      <c r="AO24" s="30" t="s">
        <v>182</v>
      </c>
      <c r="AP24" s="126">
        <v>0</v>
      </c>
      <c r="AQ24" s="126">
        <v>10</v>
      </c>
      <c r="AR24" s="126">
        <v>0</v>
      </c>
      <c r="AS24" s="126">
        <v>0</v>
      </c>
      <c r="AT24" s="126">
        <f t="shared" si="6"/>
        <v>10</v>
      </c>
      <c r="AU24" s="126">
        <v>0</v>
      </c>
      <c r="AV24" s="126">
        <v>11</v>
      </c>
      <c r="AW24" s="126">
        <v>0</v>
      </c>
      <c r="AX24" s="126">
        <v>0</v>
      </c>
      <c r="AY24" s="126">
        <f t="shared" si="7"/>
        <v>11</v>
      </c>
      <c r="AZ24" s="135">
        <f t="shared" si="8"/>
        <v>2029</v>
      </c>
      <c r="BA24" s="126">
        <v>0</v>
      </c>
      <c r="BB24" s="126">
        <v>255</v>
      </c>
      <c r="BC24" s="126">
        <v>137</v>
      </c>
      <c r="BD24" s="126">
        <f t="shared" si="9"/>
        <v>2474</v>
      </c>
      <c r="BE24" s="126">
        <v>65</v>
      </c>
      <c r="BF24" s="126">
        <f t="shared" si="10"/>
        <v>257</v>
      </c>
      <c r="BG24" s="141">
        <f t="shared" si="11"/>
        <v>2678</v>
      </c>
      <c r="BH24" s="407">
        <v>14</v>
      </c>
      <c r="BI24" s="67"/>
      <c r="BK24" s="87"/>
    </row>
    <row r="25" spans="1:63" ht="20.100000000000001" customHeight="1" x14ac:dyDescent="0.15">
      <c r="A25" s="24">
        <v>15</v>
      </c>
      <c r="B25" s="30" t="s">
        <v>184</v>
      </c>
      <c r="C25" s="125">
        <v>47</v>
      </c>
      <c r="D25" s="125">
        <v>1</v>
      </c>
      <c r="E25" s="125">
        <v>7</v>
      </c>
      <c r="F25" s="125">
        <v>5</v>
      </c>
      <c r="G25" s="125">
        <f t="shared" si="0"/>
        <v>60</v>
      </c>
      <c r="H25" s="125">
        <v>7</v>
      </c>
      <c r="I25" s="125">
        <v>0</v>
      </c>
      <c r="J25" s="125">
        <v>0</v>
      </c>
      <c r="K25" s="125">
        <v>0</v>
      </c>
      <c r="L25" s="125">
        <v>0</v>
      </c>
      <c r="M25" s="125">
        <v>0</v>
      </c>
      <c r="N25" s="125">
        <v>0</v>
      </c>
      <c r="O25" s="125">
        <f t="shared" si="1"/>
        <v>0</v>
      </c>
      <c r="P25" s="125">
        <v>0</v>
      </c>
      <c r="Q25" s="125">
        <v>178</v>
      </c>
      <c r="R25" s="125">
        <v>3</v>
      </c>
      <c r="S25" s="125">
        <v>143</v>
      </c>
      <c r="T25" s="407">
        <v>15</v>
      </c>
      <c r="U25" s="24">
        <v>15</v>
      </c>
      <c r="V25" s="30" t="s">
        <v>184</v>
      </c>
      <c r="W25" s="125">
        <f t="shared" si="2"/>
        <v>324</v>
      </c>
      <c r="X25" s="125">
        <v>0</v>
      </c>
      <c r="Y25" s="125">
        <v>139</v>
      </c>
      <c r="Z25" s="125">
        <v>2</v>
      </c>
      <c r="AA25" s="125">
        <v>85</v>
      </c>
      <c r="AB25" s="125">
        <f t="shared" si="3"/>
        <v>226</v>
      </c>
      <c r="AC25" s="125">
        <v>0</v>
      </c>
      <c r="AD25" s="125">
        <v>109</v>
      </c>
      <c r="AE25" s="125">
        <v>1</v>
      </c>
      <c r="AF25" s="125">
        <v>107</v>
      </c>
      <c r="AG25" s="125">
        <f t="shared" si="4"/>
        <v>217</v>
      </c>
      <c r="AH25" s="125">
        <v>0</v>
      </c>
      <c r="AI25" s="125">
        <v>0</v>
      </c>
      <c r="AJ25" s="125">
        <v>0</v>
      </c>
      <c r="AK25" s="125">
        <v>0</v>
      </c>
      <c r="AL25" s="125">
        <f t="shared" si="5"/>
        <v>0</v>
      </c>
      <c r="AM25" s="407">
        <v>15</v>
      </c>
      <c r="AN25" s="24">
        <v>15</v>
      </c>
      <c r="AO25" s="30" t="s">
        <v>184</v>
      </c>
      <c r="AP25" s="125">
        <v>0</v>
      </c>
      <c r="AQ25" s="125">
        <v>0</v>
      </c>
      <c r="AR25" s="125">
        <v>0</v>
      </c>
      <c r="AS25" s="125">
        <v>0</v>
      </c>
      <c r="AT25" s="125">
        <f t="shared" si="6"/>
        <v>0</v>
      </c>
      <c r="AU25" s="125">
        <v>0</v>
      </c>
      <c r="AV25" s="125">
        <v>2</v>
      </c>
      <c r="AW25" s="125">
        <v>0</v>
      </c>
      <c r="AX25" s="125">
        <v>0</v>
      </c>
      <c r="AY25" s="125">
        <f t="shared" si="7"/>
        <v>2</v>
      </c>
      <c r="AZ25" s="192">
        <f t="shared" si="8"/>
        <v>769</v>
      </c>
      <c r="BA25" s="125">
        <v>0</v>
      </c>
      <c r="BB25" s="125">
        <v>160</v>
      </c>
      <c r="BC25" s="125">
        <v>32</v>
      </c>
      <c r="BD25" s="126">
        <f t="shared" si="9"/>
        <v>968</v>
      </c>
      <c r="BE25" s="125">
        <v>15</v>
      </c>
      <c r="BF25" s="126">
        <f t="shared" si="10"/>
        <v>82</v>
      </c>
      <c r="BG25" s="142">
        <f t="shared" si="11"/>
        <v>1043</v>
      </c>
      <c r="BH25" s="407">
        <v>15</v>
      </c>
      <c r="BI25" s="67"/>
      <c r="BJ25" s="67"/>
      <c r="BK25" s="87"/>
    </row>
    <row r="26" spans="1:63" ht="20.100000000000001" customHeight="1" x14ac:dyDescent="0.15">
      <c r="A26" s="23">
        <v>16</v>
      </c>
      <c r="B26" s="31" t="s">
        <v>185</v>
      </c>
      <c r="C26" s="126">
        <v>99</v>
      </c>
      <c r="D26" s="126">
        <v>6</v>
      </c>
      <c r="E26" s="126">
        <v>8</v>
      </c>
      <c r="F26" s="126">
        <v>6</v>
      </c>
      <c r="G26" s="126">
        <f t="shared" si="0"/>
        <v>119</v>
      </c>
      <c r="H26" s="126">
        <v>38</v>
      </c>
      <c r="I26" s="126">
        <v>0</v>
      </c>
      <c r="J26" s="126">
        <v>0</v>
      </c>
      <c r="K26" s="126">
        <v>0</v>
      </c>
      <c r="L26" s="126">
        <v>0</v>
      </c>
      <c r="M26" s="126">
        <v>0</v>
      </c>
      <c r="N26" s="126">
        <v>0</v>
      </c>
      <c r="O26" s="126">
        <f t="shared" si="1"/>
        <v>0</v>
      </c>
      <c r="P26" s="126">
        <v>0</v>
      </c>
      <c r="Q26" s="126">
        <v>363</v>
      </c>
      <c r="R26" s="126">
        <v>2</v>
      </c>
      <c r="S26" s="126">
        <v>244</v>
      </c>
      <c r="T26" s="409">
        <v>16</v>
      </c>
      <c r="U26" s="23">
        <v>16</v>
      </c>
      <c r="V26" s="31" t="s">
        <v>185</v>
      </c>
      <c r="W26" s="124">
        <f t="shared" si="2"/>
        <v>609</v>
      </c>
      <c r="X26" s="126">
        <v>0</v>
      </c>
      <c r="Y26" s="126">
        <v>282</v>
      </c>
      <c r="Z26" s="126">
        <v>1</v>
      </c>
      <c r="AA26" s="126">
        <v>181</v>
      </c>
      <c r="AB26" s="124">
        <f t="shared" si="3"/>
        <v>464</v>
      </c>
      <c r="AC26" s="126">
        <v>0</v>
      </c>
      <c r="AD26" s="126">
        <v>144</v>
      </c>
      <c r="AE26" s="126">
        <v>1</v>
      </c>
      <c r="AF26" s="126">
        <v>214</v>
      </c>
      <c r="AG26" s="124">
        <f t="shared" si="4"/>
        <v>359</v>
      </c>
      <c r="AH26" s="126">
        <v>0</v>
      </c>
      <c r="AI26" s="126">
        <v>0</v>
      </c>
      <c r="AJ26" s="126">
        <v>0</v>
      </c>
      <c r="AK26" s="126">
        <v>0</v>
      </c>
      <c r="AL26" s="124">
        <f t="shared" si="5"/>
        <v>0</v>
      </c>
      <c r="AM26" s="409">
        <v>16</v>
      </c>
      <c r="AN26" s="23">
        <v>16</v>
      </c>
      <c r="AO26" s="31" t="s">
        <v>185</v>
      </c>
      <c r="AP26" s="126">
        <v>0</v>
      </c>
      <c r="AQ26" s="126">
        <v>7</v>
      </c>
      <c r="AR26" s="126">
        <v>0</v>
      </c>
      <c r="AS26" s="126">
        <v>0</v>
      </c>
      <c r="AT26" s="124">
        <f t="shared" si="6"/>
        <v>7</v>
      </c>
      <c r="AU26" s="126">
        <v>0</v>
      </c>
      <c r="AV26" s="126">
        <v>7</v>
      </c>
      <c r="AW26" s="126">
        <v>0</v>
      </c>
      <c r="AX26" s="126">
        <v>2</v>
      </c>
      <c r="AY26" s="124">
        <f t="shared" si="7"/>
        <v>9</v>
      </c>
      <c r="AZ26" s="135">
        <f t="shared" si="8"/>
        <v>1448</v>
      </c>
      <c r="BA26" s="126">
        <v>0</v>
      </c>
      <c r="BB26" s="126">
        <v>216</v>
      </c>
      <c r="BC26" s="126">
        <v>33</v>
      </c>
      <c r="BD26" s="178">
        <f t="shared" si="9"/>
        <v>1735</v>
      </c>
      <c r="BE26" s="126">
        <v>30</v>
      </c>
      <c r="BF26" s="178">
        <f t="shared" si="10"/>
        <v>187</v>
      </c>
      <c r="BG26" s="141">
        <f t="shared" si="11"/>
        <v>1884</v>
      </c>
      <c r="BH26" s="409">
        <v>16</v>
      </c>
      <c r="BI26" s="67"/>
      <c r="BJ26" s="67"/>
      <c r="BK26" s="87"/>
    </row>
    <row r="27" spans="1:63" ht="20.100000000000001" customHeight="1" x14ac:dyDescent="0.15">
      <c r="A27" s="23">
        <v>17</v>
      </c>
      <c r="B27" s="30" t="s">
        <v>318</v>
      </c>
      <c r="C27" s="126">
        <v>269</v>
      </c>
      <c r="D27" s="126">
        <v>15</v>
      </c>
      <c r="E27" s="126">
        <v>44</v>
      </c>
      <c r="F27" s="126">
        <v>9</v>
      </c>
      <c r="G27" s="126">
        <f t="shared" si="0"/>
        <v>337</v>
      </c>
      <c r="H27" s="126">
        <v>90</v>
      </c>
      <c r="I27" s="126">
        <v>0</v>
      </c>
      <c r="J27" s="126">
        <v>0</v>
      </c>
      <c r="K27" s="126">
        <v>0</v>
      </c>
      <c r="L27" s="126">
        <v>0</v>
      </c>
      <c r="M27" s="126">
        <v>0</v>
      </c>
      <c r="N27" s="126">
        <v>0</v>
      </c>
      <c r="O27" s="126">
        <f t="shared" si="1"/>
        <v>0</v>
      </c>
      <c r="P27" s="126">
        <v>0</v>
      </c>
      <c r="Q27" s="126">
        <v>1955</v>
      </c>
      <c r="R27" s="126">
        <v>8</v>
      </c>
      <c r="S27" s="126">
        <v>1377</v>
      </c>
      <c r="T27" s="407">
        <v>17</v>
      </c>
      <c r="U27" s="23">
        <v>17</v>
      </c>
      <c r="V27" s="30" t="s">
        <v>318</v>
      </c>
      <c r="W27" s="124">
        <f t="shared" si="2"/>
        <v>3340</v>
      </c>
      <c r="X27" s="126">
        <v>0</v>
      </c>
      <c r="Y27" s="126">
        <v>1363</v>
      </c>
      <c r="Z27" s="126">
        <v>8</v>
      </c>
      <c r="AA27" s="126">
        <v>969</v>
      </c>
      <c r="AB27" s="124">
        <f t="shared" si="3"/>
        <v>2340</v>
      </c>
      <c r="AC27" s="126">
        <v>0</v>
      </c>
      <c r="AD27" s="126">
        <v>798</v>
      </c>
      <c r="AE27" s="126">
        <v>1</v>
      </c>
      <c r="AF27" s="126">
        <v>1206</v>
      </c>
      <c r="AG27" s="124">
        <f t="shared" si="4"/>
        <v>2005</v>
      </c>
      <c r="AH27" s="126">
        <v>0</v>
      </c>
      <c r="AI27" s="126">
        <v>0</v>
      </c>
      <c r="AJ27" s="126">
        <v>0</v>
      </c>
      <c r="AK27" s="126">
        <v>0</v>
      </c>
      <c r="AL27" s="124">
        <f t="shared" si="5"/>
        <v>0</v>
      </c>
      <c r="AM27" s="407">
        <v>17</v>
      </c>
      <c r="AN27" s="23">
        <v>17</v>
      </c>
      <c r="AO27" s="30" t="s">
        <v>318</v>
      </c>
      <c r="AP27" s="126">
        <v>0</v>
      </c>
      <c r="AQ27" s="126">
        <v>20</v>
      </c>
      <c r="AR27" s="126">
        <v>0</v>
      </c>
      <c r="AS27" s="126">
        <v>0</v>
      </c>
      <c r="AT27" s="124">
        <f t="shared" si="6"/>
        <v>20</v>
      </c>
      <c r="AU27" s="126">
        <v>0</v>
      </c>
      <c r="AV27" s="126">
        <v>70</v>
      </c>
      <c r="AW27" s="126">
        <v>0</v>
      </c>
      <c r="AX27" s="126">
        <v>7</v>
      </c>
      <c r="AY27" s="124">
        <f t="shared" si="7"/>
        <v>77</v>
      </c>
      <c r="AZ27" s="135">
        <f t="shared" si="8"/>
        <v>7782</v>
      </c>
      <c r="BA27" s="126">
        <v>0</v>
      </c>
      <c r="BB27" s="126">
        <v>2062</v>
      </c>
      <c r="BC27" s="126">
        <v>131</v>
      </c>
      <c r="BD27" s="126">
        <f t="shared" si="9"/>
        <v>10065</v>
      </c>
      <c r="BE27" s="126">
        <v>164</v>
      </c>
      <c r="BF27" s="126">
        <f t="shared" si="10"/>
        <v>591</v>
      </c>
      <c r="BG27" s="141">
        <f t="shared" si="11"/>
        <v>10566</v>
      </c>
      <c r="BH27" s="407">
        <v>17</v>
      </c>
      <c r="BI27" s="67"/>
      <c r="BJ27" s="67"/>
      <c r="BK27" s="87"/>
    </row>
    <row r="28" spans="1:63" ht="20.100000000000001" customHeight="1" x14ac:dyDescent="0.15">
      <c r="A28" s="23">
        <v>18</v>
      </c>
      <c r="B28" s="30" t="s">
        <v>319</v>
      </c>
      <c r="C28" s="126">
        <v>132</v>
      </c>
      <c r="D28" s="126">
        <v>10</v>
      </c>
      <c r="E28" s="126">
        <v>26</v>
      </c>
      <c r="F28" s="126">
        <v>3</v>
      </c>
      <c r="G28" s="126">
        <f t="shared" si="0"/>
        <v>171</v>
      </c>
      <c r="H28" s="126">
        <v>50</v>
      </c>
      <c r="I28" s="126">
        <v>0</v>
      </c>
      <c r="J28" s="126">
        <v>0</v>
      </c>
      <c r="K28" s="126">
        <v>0</v>
      </c>
      <c r="L28" s="126">
        <v>0</v>
      </c>
      <c r="M28" s="126">
        <v>0</v>
      </c>
      <c r="N28" s="126">
        <v>0</v>
      </c>
      <c r="O28" s="126">
        <f t="shared" si="1"/>
        <v>0</v>
      </c>
      <c r="P28" s="126">
        <v>0</v>
      </c>
      <c r="Q28" s="126">
        <v>787</v>
      </c>
      <c r="R28" s="126">
        <v>0</v>
      </c>
      <c r="S28" s="126">
        <v>587</v>
      </c>
      <c r="T28" s="407">
        <v>18</v>
      </c>
      <c r="U28" s="23">
        <v>18</v>
      </c>
      <c r="V28" s="30" t="s">
        <v>319</v>
      </c>
      <c r="W28" s="126">
        <f t="shared" si="2"/>
        <v>1374</v>
      </c>
      <c r="X28" s="126">
        <v>0</v>
      </c>
      <c r="Y28" s="126">
        <v>635</v>
      </c>
      <c r="Z28" s="126">
        <v>3</v>
      </c>
      <c r="AA28" s="126">
        <v>449</v>
      </c>
      <c r="AB28" s="126">
        <f t="shared" si="3"/>
        <v>1087</v>
      </c>
      <c r="AC28" s="126">
        <v>0</v>
      </c>
      <c r="AD28" s="126">
        <v>278</v>
      </c>
      <c r="AE28" s="126">
        <v>0</v>
      </c>
      <c r="AF28" s="126">
        <v>344</v>
      </c>
      <c r="AG28" s="126">
        <f t="shared" si="4"/>
        <v>622</v>
      </c>
      <c r="AH28" s="126">
        <v>0</v>
      </c>
      <c r="AI28" s="126">
        <v>0</v>
      </c>
      <c r="AJ28" s="126">
        <v>0</v>
      </c>
      <c r="AK28" s="126">
        <v>0</v>
      </c>
      <c r="AL28" s="126">
        <f t="shared" si="5"/>
        <v>0</v>
      </c>
      <c r="AM28" s="407">
        <v>18</v>
      </c>
      <c r="AN28" s="23">
        <v>18</v>
      </c>
      <c r="AO28" s="30" t="s">
        <v>319</v>
      </c>
      <c r="AP28" s="126">
        <v>0</v>
      </c>
      <c r="AQ28" s="126">
        <v>4</v>
      </c>
      <c r="AR28" s="126">
        <v>0</v>
      </c>
      <c r="AS28" s="126">
        <v>0</v>
      </c>
      <c r="AT28" s="126">
        <f t="shared" si="6"/>
        <v>4</v>
      </c>
      <c r="AU28" s="126">
        <v>0</v>
      </c>
      <c r="AV28" s="126">
        <v>26</v>
      </c>
      <c r="AW28" s="126">
        <v>0</v>
      </c>
      <c r="AX28" s="126">
        <v>1</v>
      </c>
      <c r="AY28" s="126">
        <f t="shared" si="7"/>
        <v>27</v>
      </c>
      <c r="AZ28" s="126">
        <f t="shared" si="8"/>
        <v>3114</v>
      </c>
      <c r="BA28" s="126">
        <v>0</v>
      </c>
      <c r="BB28" s="126">
        <v>842</v>
      </c>
      <c r="BC28" s="126">
        <v>45</v>
      </c>
      <c r="BD28" s="126">
        <f t="shared" si="9"/>
        <v>4051</v>
      </c>
      <c r="BE28" s="126">
        <v>64</v>
      </c>
      <c r="BF28" s="126">
        <f t="shared" si="10"/>
        <v>285</v>
      </c>
      <c r="BG28" s="141">
        <f t="shared" si="11"/>
        <v>4286</v>
      </c>
      <c r="BH28" s="407">
        <v>18</v>
      </c>
      <c r="BI28" s="67"/>
      <c r="BJ28" s="67"/>
      <c r="BK28" s="87"/>
    </row>
    <row r="29" spans="1:63" ht="20.100000000000001" customHeight="1" x14ac:dyDescent="0.15">
      <c r="A29" s="23">
        <v>19</v>
      </c>
      <c r="B29" s="30" t="s">
        <v>139</v>
      </c>
      <c r="C29" s="126">
        <v>139</v>
      </c>
      <c r="D29" s="126">
        <v>22</v>
      </c>
      <c r="E29" s="126">
        <v>37</v>
      </c>
      <c r="F29" s="126">
        <v>5</v>
      </c>
      <c r="G29" s="126">
        <f t="shared" si="0"/>
        <v>203</v>
      </c>
      <c r="H29" s="126">
        <v>76</v>
      </c>
      <c r="I29" s="126">
        <v>0</v>
      </c>
      <c r="J29" s="126">
        <v>0</v>
      </c>
      <c r="K29" s="126">
        <v>0</v>
      </c>
      <c r="L29" s="126">
        <v>0</v>
      </c>
      <c r="M29" s="126">
        <v>0</v>
      </c>
      <c r="N29" s="126">
        <v>0</v>
      </c>
      <c r="O29" s="126">
        <f t="shared" si="1"/>
        <v>0</v>
      </c>
      <c r="P29" s="126">
        <v>2</v>
      </c>
      <c r="Q29" s="126">
        <v>1027</v>
      </c>
      <c r="R29" s="126">
        <v>7</v>
      </c>
      <c r="S29" s="126">
        <v>465</v>
      </c>
      <c r="T29" s="407">
        <v>19</v>
      </c>
      <c r="U29" s="23">
        <v>19</v>
      </c>
      <c r="V29" s="30" t="s">
        <v>139</v>
      </c>
      <c r="W29" s="126">
        <f t="shared" si="2"/>
        <v>1501</v>
      </c>
      <c r="X29" s="126">
        <v>0</v>
      </c>
      <c r="Y29" s="126">
        <v>765</v>
      </c>
      <c r="Z29" s="126">
        <v>6</v>
      </c>
      <c r="AA29" s="126">
        <v>359</v>
      </c>
      <c r="AB29" s="126">
        <f t="shared" si="3"/>
        <v>1130</v>
      </c>
      <c r="AC29" s="126">
        <v>1</v>
      </c>
      <c r="AD29" s="126">
        <v>429</v>
      </c>
      <c r="AE29" s="126">
        <v>5</v>
      </c>
      <c r="AF29" s="126">
        <v>499</v>
      </c>
      <c r="AG29" s="126">
        <f t="shared" si="4"/>
        <v>934</v>
      </c>
      <c r="AH29" s="126">
        <v>0</v>
      </c>
      <c r="AI29" s="126">
        <v>0</v>
      </c>
      <c r="AJ29" s="126">
        <v>0</v>
      </c>
      <c r="AK29" s="126">
        <v>0</v>
      </c>
      <c r="AL29" s="126">
        <f t="shared" si="5"/>
        <v>0</v>
      </c>
      <c r="AM29" s="407">
        <v>19</v>
      </c>
      <c r="AN29" s="23">
        <v>19</v>
      </c>
      <c r="AO29" s="30" t="s">
        <v>139</v>
      </c>
      <c r="AP29" s="126">
        <v>0</v>
      </c>
      <c r="AQ29" s="126">
        <v>9</v>
      </c>
      <c r="AR29" s="126">
        <v>0</v>
      </c>
      <c r="AS29" s="126">
        <v>0</v>
      </c>
      <c r="AT29" s="126">
        <f t="shared" si="6"/>
        <v>9</v>
      </c>
      <c r="AU29" s="126">
        <v>0</v>
      </c>
      <c r="AV29" s="126">
        <v>38</v>
      </c>
      <c r="AW29" s="126">
        <v>0</v>
      </c>
      <c r="AX29" s="126">
        <v>0</v>
      </c>
      <c r="AY29" s="126">
        <f t="shared" si="7"/>
        <v>38</v>
      </c>
      <c r="AZ29" s="126">
        <f t="shared" si="8"/>
        <v>3612</v>
      </c>
      <c r="BA29" s="126">
        <v>0</v>
      </c>
      <c r="BB29" s="126">
        <v>284</v>
      </c>
      <c r="BC29" s="126">
        <v>69</v>
      </c>
      <c r="BD29" s="126">
        <f t="shared" si="9"/>
        <v>4041</v>
      </c>
      <c r="BE29" s="126">
        <v>73</v>
      </c>
      <c r="BF29" s="126">
        <f t="shared" si="10"/>
        <v>352</v>
      </c>
      <c r="BG29" s="141">
        <f t="shared" si="11"/>
        <v>4317</v>
      </c>
      <c r="BH29" s="407">
        <v>19</v>
      </c>
      <c r="BI29" s="67"/>
      <c r="BJ29" s="67"/>
      <c r="BK29" s="87"/>
    </row>
    <row r="30" spans="1:63" ht="20.100000000000001" customHeight="1" x14ac:dyDescent="0.15">
      <c r="A30" s="24">
        <v>20</v>
      </c>
      <c r="B30" s="33" t="s">
        <v>187</v>
      </c>
      <c r="C30" s="125">
        <v>87</v>
      </c>
      <c r="D30" s="125">
        <v>12</v>
      </c>
      <c r="E30" s="125">
        <v>20</v>
      </c>
      <c r="F30" s="125">
        <v>2</v>
      </c>
      <c r="G30" s="125">
        <f t="shared" si="0"/>
        <v>121</v>
      </c>
      <c r="H30" s="125">
        <v>61</v>
      </c>
      <c r="I30" s="125">
        <v>0</v>
      </c>
      <c r="J30" s="125">
        <v>0</v>
      </c>
      <c r="K30" s="125">
        <v>0</v>
      </c>
      <c r="L30" s="125">
        <v>0</v>
      </c>
      <c r="M30" s="125">
        <v>0</v>
      </c>
      <c r="N30" s="125">
        <v>0</v>
      </c>
      <c r="O30" s="125">
        <f t="shared" si="1"/>
        <v>0</v>
      </c>
      <c r="P30" s="125">
        <v>0</v>
      </c>
      <c r="Q30" s="125">
        <v>693</v>
      </c>
      <c r="R30" s="125">
        <v>7</v>
      </c>
      <c r="S30" s="125">
        <v>301</v>
      </c>
      <c r="T30" s="408">
        <v>20</v>
      </c>
      <c r="U30" s="24">
        <v>20</v>
      </c>
      <c r="V30" s="33" t="s">
        <v>187</v>
      </c>
      <c r="W30" s="125">
        <f t="shared" si="2"/>
        <v>1001</v>
      </c>
      <c r="X30" s="125">
        <v>0</v>
      </c>
      <c r="Y30" s="125">
        <v>471</v>
      </c>
      <c r="Z30" s="125">
        <v>1</v>
      </c>
      <c r="AA30" s="125">
        <v>187</v>
      </c>
      <c r="AB30" s="125">
        <f t="shared" si="3"/>
        <v>659</v>
      </c>
      <c r="AC30" s="125">
        <v>0</v>
      </c>
      <c r="AD30" s="125">
        <v>278</v>
      </c>
      <c r="AE30" s="125">
        <v>4</v>
      </c>
      <c r="AF30" s="125">
        <v>315</v>
      </c>
      <c r="AG30" s="125">
        <f t="shared" si="4"/>
        <v>597</v>
      </c>
      <c r="AH30" s="125">
        <v>0</v>
      </c>
      <c r="AI30" s="125">
        <v>0</v>
      </c>
      <c r="AJ30" s="125">
        <v>0</v>
      </c>
      <c r="AK30" s="125">
        <v>0</v>
      </c>
      <c r="AL30" s="125">
        <f t="shared" si="5"/>
        <v>0</v>
      </c>
      <c r="AM30" s="408">
        <v>20</v>
      </c>
      <c r="AN30" s="24">
        <v>20</v>
      </c>
      <c r="AO30" s="33" t="s">
        <v>187</v>
      </c>
      <c r="AP30" s="125">
        <v>0</v>
      </c>
      <c r="AQ30" s="125">
        <v>6</v>
      </c>
      <c r="AR30" s="125">
        <v>0</v>
      </c>
      <c r="AS30" s="125">
        <v>0</v>
      </c>
      <c r="AT30" s="125">
        <f t="shared" si="6"/>
        <v>6</v>
      </c>
      <c r="AU30" s="125">
        <v>0</v>
      </c>
      <c r="AV30" s="125">
        <v>26</v>
      </c>
      <c r="AW30" s="125">
        <v>0</v>
      </c>
      <c r="AX30" s="125">
        <v>1</v>
      </c>
      <c r="AY30" s="125">
        <f t="shared" si="7"/>
        <v>27</v>
      </c>
      <c r="AZ30" s="125">
        <f t="shared" si="8"/>
        <v>2290</v>
      </c>
      <c r="BA30" s="125">
        <v>0</v>
      </c>
      <c r="BB30" s="125">
        <v>235</v>
      </c>
      <c r="BC30" s="125">
        <v>50</v>
      </c>
      <c r="BD30" s="125">
        <f t="shared" si="9"/>
        <v>2636</v>
      </c>
      <c r="BE30" s="125">
        <v>61</v>
      </c>
      <c r="BF30" s="125">
        <f t="shared" si="10"/>
        <v>243</v>
      </c>
      <c r="BG30" s="142">
        <f t="shared" si="11"/>
        <v>2818</v>
      </c>
      <c r="BH30" s="408">
        <v>20</v>
      </c>
      <c r="BI30" s="67"/>
      <c r="BJ30" s="67"/>
      <c r="BK30" s="87"/>
    </row>
    <row r="31" spans="1:63" ht="20.100000000000001" customHeight="1" x14ac:dyDescent="0.15">
      <c r="A31" s="23">
        <v>21</v>
      </c>
      <c r="B31" s="30" t="s">
        <v>188</v>
      </c>
      <c r="C31" s="126">
        <v>84</v>
      </c>
      <c r="D31" s="126">
        <v>6</v>
      </c>
      <c r="E31" s="126">
        <v>10</v>
      </c>
      <c r="F31" s="126">
        <v>1</v>
      </c>
      <c r="G31" s="126">
        <f t="shared" si="0"/>
        <v>101</v>
      </c>
      <c r="H31" s="126">
        <v>38</v>
      </c>
      <c r="I31" s="126">
        <v>0</v>
      </c>
      <c r="J31" s="126">
        <v>0</v>
      </c>
      <c r="K31" s="126">
        <v>0</v>
      </c>
      <c r="L31" s="126">
        <v>0</v>
      </c>
      <c r="M31" s="126">
        <v>0</v>
      </c>
      <c r="N31" s="126">
        <v>0</v>
      </c>
      <c r="O31" s="126">
        <f t="shared" si="1"/>
        <v>0</v>
      </c>
      <c r="P31" s="126">
        <v>0</v>
      </c>
      <c r="Q31" s="126">
        <v>530</v>
      </c>
      <c r="R31" s="126">
        <v>2</v>
      </c>
      <c r="S31" s="126">
        <v>268</v>
      </c>
      <c r="T31" s="407">
        <v>21</v>
      </c>
      <c r="U31" s="23">
        <v>21</v>
      </c>
      <c r="V31" s="30" t="s">
        <v>188</v>
      </c>
      <c r="W31" s="126">
        <f t="shared" si="2"/>
        <v>800</v>
      </c>
      <c r="X31" s="126">
        <v>0</v>
      </c>
      <c r="Y31" s="126">
        <v>423</v>
      </c>
      <c r="Z31" s="126">
        <v>3</v>
      </c>
      <c r="AA31" s="126">
        <v>176</v>
      </c>
      <c r="AB31" s="126">
        <f t="shared" si="3"/>
        <v>602</v>
      </c>
      <c r="AC31" s="126">
        <v>0</v>
      </c>
      <c r="AD31" s="126">
        <v>240</v>
      </c>
      <c r="AE31" s="126">
        <v>2</v>
      </c>
      <c r="AF31" s="126">
        <v>307</v>
      </c>
      <c r="AG31" s="126">
        <f t="shared" si="4"/>
        <v>549</v>
      </c>
      <c r="AH31" s="126">
        <v>0</v>
      </c>
      <c r="AI31" s="126">
        <v>0</v>
      </c>
      <c r="AJ31" s="126">
        <v>0</v>
      </c>
      <c r="AK31" s="126">
        <v>0</v>
      </c>
      <c r="AL31" s="126">
        <f t="shared" si="5"/>
        <v>0</v>
      </c>
      <c r="AM31" s="407">
        <v>21</v>
      </c>
      <c r="AN31" s="23">
        <v>21</v>
      </c>
      <c r="AO31" s="30" t="s">
        <v>188</v>
      </c>
      <c r="AP31" s="126">
        <v>0</v>
      </c>
      <c r="AQ31" s="126">
        <v>5</v>
      </c>
      <c r="AR31" s="126">
        <v>0</v>
      </c>
      <c r="AS31" s="126">
        <v>0</v>
      </c>
      <c r="AT31" s="126">
        <f t="shared" si="6"/>
        <v>5</v>
      </c>
      <c r="AU31" s="126">
        <v>0</v>
      </c>
      <c r="AV31" s="126">
        <v>17</v>
      </c>
      <c r="AW31" s="126">
        <v>0</v>
      </c>
      <c r="AX31" s="126">
        <v>0</v>
      </c>
      <c r="AY31" s="126">
        <f t="shared" si="7"/>
        <v>17</v>
      </c>
      <c r="AZ31" s="126">
        <f t="shared" si="8"/>
        <v>1973</v>
      </c>
      <c r="BA31" s="126">
        <v>0</v>
      </c>
      <c r="BB31" s="126">
        <v>380</v>
      </c>
      <c r="BC31" s="126">
        <v>21</v>
      </c>
      <c r="BD31" s="126">
        <f t="shared" si="9"/>
        <v>2412</v>
      </c>
      <c r="BE31" s="126">
        <v>43</v>
      </c>
      <c r="BF31" s="126">
        <f t="shared" si="10"/>
        <v>182</v>
      </c>
      <c r="BG31" s="141">
        <f t="shared" si="11"/>
        <v>2556</v>
      </c>
      <c r="BH31" s="407">
        <v>21</v>
      </c>
      <c r="BI31" s="67"/>
      <c r="BK31" s="87"/>
    </row>
    <row r="32" spans="1:63" ht="20.100000000000001" customHeight="1" x14ac:dyDescent="0.15">
      <c r="A32" s="23">
        <v>22</v>
      </c>
      <c r="B32" s="30" t="s">
        <v>189</v>
      </c>
      <c r="C32" s="126">
        <v>102</v>
      </c>
      <c r="D32" s="126">
        <v>9</v>
      </c>
      <c r="E32" s="126">
        <v>19</v>
      </c>
      <c r="F32" s="126">
        <v>7</v>
      </c>
      <c r="G32" s="126">
        <f t="shared" si="0"/>
        <v>137</v>
      </c>
      <c r="H32" s="126">
        <v>48</v>
      </c>
      <c r="I32" s="126">
        <v>0</v>
      </c>
      <c r="J32" s="126">
        <v>0</v>
      </c>
      <c r="K32" s="126">
        <v>0</v>
      </c>
      <c r="L32" s="126">
        <v>0</v>
      </c>
      <c r="M32" s="126">
        <v>0</v>
      </c>
      <c r="N32" s="126">
        <v>0</v>
      </c>
      <c r="O32" s="126">
        <f t="shared" si="1"/>
        <v>0</v>
      </c>
      <c r="P32" s="126">
        <v>0</v>
      </c>
      <c r="Q32" s="126">
        <v>221</v>
      </c>
      <c r="R32" s="126">
        <v>0</v>
      </c>
      <c r="S32" s="126">
        <v>401</v>
      </c>
      <c r="T32" s="407">
        <v>22</v>
      </c>
      <c r="U32" s="23">
        <v>22</v>
      </c>
      <c r="V32" s="30" t="s">
        <v>189</v>
      </c>
      <c r="W32" s="126">
        <f t="shared" si="2"/>
        <v>622</v>
      </c>
      <c r="X32" s="126">
        <v>0</v>
      </c>
      <c r="Y32" s="126">
        <v>144</v>
      </c>
      <c r="Z32" s="126">
        <v>0</v>
      </c>
      <c r="AA32" s="126">
        <v>389</v>
      </c>
      <c r="AB32" s="126">
        <f t="shared" si="3"/>
        <v>533</v>
      </c>
      <c r="AC32" s="126">
        <v>0</v>
      </c>
      <c r="AD32" s="126">
        <v>83</v>
      </c>
      <c r="AE32" s="126">
        <v>1</v>
      </c>
      <c r="AF32" s="126">
        <v>270</v>
      </c>
      <c r="AG32" s="126">
        <f t="shared" si="4"/>
        <v>354</v>
      </c>
      <c r="AH32" s="126">
        <v>0</v>
      </c>
      <c r="AI32" s="126">
        <v>0</v>
      </c>
      <c r="AJ32" s="126">
        <v>0</v>
      </c>
      <c r="AK32" s="126">
        <v>0</v>
      </c>
      <c r="AL32" s="126">
        <f t="shared" si="5"/>
        <v>0</v>
      </c>
      <c r="AM32" s="407">
        <v>22</v>
      </c>
      <c r="AN32" s="23">
        <v>22</v>
      </c>
      <c r="AO32" s="30" t="s">
        <v>189</v>
      </c>
      <c r="AP32" s="126">
        <v>0</v>
      </c>
      <c r="AQ32" s="126">
        <v>0</v>
      </c>
      <c r="AR32" s="126">
        <v>0</v>
      </c>
      <c r="AS32" s="126">
        <v>0</v>
      </c>
      <c r="AT32" s="126">
        <f t="shared" si="6"/>
        <v>0</v>
      </c>
      <c r="AU32" s="126">
        <v>0</v>
      </c>
      <c r="AV32" s="126">
        <v>7</v>
      </c>
      <c r="AW32" s="126">
        <v>0</v>
      </c>
      <c r="AX32" s="126">
        <v>0</v>
      </c>
      <c r="AY32" s="126">
        <f t="shared" si="7"/>
        <v>7</v>
      </c>
      <c r="AZ32" s="126">
        <f t="shared" si="8"/>
        <v>1516</v>
      </c>
      <c r="BA32" s="126">
        <v>0</v>
      </c>
      <c r="BB32" s="126">
        <v>2391</v>
      </c>
      <c r="BC32" s="126">
        <v>493</v>
      </c>
      <c r="BD32" s="126">
        <f t="shared" si="9"/>
        <v>4448</v>
      </c>
      <c r="BE32" s="126">
        <v>68</v>
      </c>
      <c r="BF32" s="126">
        <f t="shared" si="10"/>
        <v>253</v>
      </c>
      <c r="BG32" s="141">
        <f t="shared" si="11"/>
        <v>4653</v>
      </c>
      <c r="BH32" s="407">
        <v>22</v>
      </c>
      <c r="BI32" s="67"/>
      <c r="BK32" s="87"/>
    </row>
    <row r="33" spans="1:63" ht="20.100000000000001" customHeight="1" x14ac:dyDescent="0.15">
      <c r="A33" s="23">
        <v>23</v>
      </c>
      <c r="B33" s="30" t="s">
        <v>191</v>
      </c>
      <c r="C33" s="126">
        <v>485</v>
      </c>
      <c r="D33" s="126">
        <v>58</v>
      </c>
      <c r="E33" s="126">
        <v>60</v>
      </c>
      <c r="F33" s="126">
        <v>16</v>
      </c>
      <c r="G33" s="126">
        <f t="shared" si="0"/>
        <v>619</v>
      </c>
      <c r="H33" s="126">
        <v>194</v>
      </c>
      <c r="I33" s="126">
        <v>0</v>
      </c>
      <c r="J33" s="126">
        <v>0</v>
      </c>
      <c r="K33" s="126">
        <v>0</v>
      </c>
      <c r="L33" s="126">
        <v>0</v>
      </c>
      <c r="M33" s="126">
        <v>0</v>
      </c>
      <c r="N33" s="126">
        <v>0</v>
      </c>
      <c r="O33" s="126">
        <f t="shared" si="1"/>
        <v>0</v>
      </c>
      <c r="P33" s="126">
        <v>0</v>
      </c>
      <c r="Q33" s="126">
        <v>2334</v>
      </c>
      <c r="R33" s="126">
        <v>15</v>
      </c>
      <c r="S33" s="126">
        <v>1186</v>
      </c>
      <c r="T33" s="407">
        <v>23</v>
      </c>
      <c r="U33" s="23">
        <v>23</v>
      </c>
      <c r="V33" s="30" t="s">
        <v>191</v>
      </c>
      <c r="W33" s="126">
        <f t="shared" si="2"/>
        <v>3535</v>
      </c>
      <c r="X33" s="126">
        <v>0</v>
      </c>
      <c r="Y33" s="126">
        <v>1705</v>
      </c>
      <c r="Z33" s="126">
        <v>7</v>
      </c>
      <c r="AA33" s="126">
        <v>927</v>
      </c>
      <c r="AB33" s="126">
        <f t="shared" si="3"/>
        <v>2639</v>
      </c>
      <c r="AC33" s="126">
        <v>0</v>
      </c>
      <c r="AD33" s="126">
        <v>1089</v>
      </c>
      <c r="AE33" s="126">
        <v>4</v>
      </c>
      <c r="AF33" s="126">
        <v>1442</v>
      </c>
      <c r="AG33" s="126">
        <f t="shared" si="4"/>
        <v>2535</v>
      </c>
      <c r="AH33" s="126">
        <v>0</v>
      </c>
      <c r="AI33" s="126">
        <v>0</v>
      </c>
      <c r="AJ33" s="126">
        <v>0</v>
      </c>
      <c r="AK33" s="126">
        <v>0</v>
      </c>
      <c r="AL33" s="126">
        <f t="shared" si="5"/>
        <v>0</v>
      </c>
      <c r="AM33" s="407">
        <v>23</v>
      </c>
      <c r="AN33" s="23">
        <v>23</v>
      </c>
      <c r="AO33" s="30" t="s">
        <v>191</v>
      </c>
      <c r="AP33" s="126">
        <v>0</v>
      </c>
      <c r="AQ33" s="126">
        <v>13</v>
      </c>
      <c r="AR33" s="126">
        <v>0</v>
      </c>
      <c r="AS33" s="126">
        <v>0</v>
      </c>
      <c r="AT33" s="126">
        <f t="shared" si="6"/>
        <v>13</v>
      </c>
      <c r="AU33" s="126">
        <v>0</v>
      </c>
      <c r="AV33" s="126">
        <v>88</v>
      </c>
      <c r="AW33" s="126">
        <v>0</v>
      </c>
      <c r="AX33" s="126">
        <v>2</v>
      </c>
      <c r="AY33" s="126">
        <f t="shared" si="7"/>
        <v>90</v>
      </c>
      <c r="AZ33" s="126">
        <f t="shared" si="8"/>
        <v>8812</v>
      </c>
      <c r="BA33" s="126">
        <v>0</v>
      </c>
      <c r="BB33" s="126">
        <v>2152</v>
      </c>
      <c r="BC33" s="126">
        <v>194</v>
      </c>
      <c r="BD33" s="126">
        <f t="shared" si="9"/>
        <v>11352</v>
      </c>
      <c r="BE33" s="126">
        <v>237</v>
      </c>
      <c r="BF33" s="126">
        <f t="shared" si="10"/>
        <v>1050</v>
      </c>
      <c r="BG33" s="141">
        <f t="shared" si="11"/>
        <v>12208</v>
      </c>
      <c r="BH33" s="407">
        <v>23</v>
      </c>
      <c r="BI33" s="67"/>
      <c r="BK33" s="87"/>
    </row>
    <row r="34" spans="1:63" ht="20.100000000000001" customHeight="1" x14ac:dyDescent="0.15">
      <c r="A34" s="23">
        <v>24</v>
      </c>
      <c r="B34" s="30" t="s">
        <v>192</v>
      </c>
      <c r="C34" s="126">
        <v>400</v>
      </c>
      <c r="D34" s="126">
        <v>25</v>
      </c>
      <c r="E34" s="126">
        <v>37</v>
      </c>
      <c r="F34" s="126">
        <v>5</v>
      </c>
      <c r="G34" s="126">
        <f t="shared" si="0"/>
        <v>467</v>
      </c>
      <c r="H34" s="126">
        <v>146</v>
      </c>
      <c r="I34" s="126">
        <v>0</v>
      </c>
      <c r="J34" s="126">
        <v>0</v>
      </c>
      <c r="K34" s="126">
        <v>0</v>
      </c>
      <c r="L34" s="126">
        <v>0</v>
      </c>
      <c r="M34" s="126">
        <v>0</v>
      </c>
      <c r="N34" s="126">
        <v>0</v>
      </c>
      <c r="O34" s="126">
        <f t="shared" si="1"/>
        <v>0</v>
      </c>
      <c r="P34" s="126">
        <v>0</v>
      </c>
      <c r="Q34" s="126">
        <v>1748</v>
      </c>
      <c r="R34" s="126">
        <v>13</v>
      </c>
      <c r="S34" s="126">
        <v>984</v>
      </c>
      <c r="T34" s="407">
        <v>24</v>
      </c>
      <c r="U34" s="23">
        <v>24</v>
      </c>
      <c r="V34" s="30" t="s">
        <v>192</v>
      </c>
      <c r="W34" s="126">
        <f t="shared" si="2"/>
        <v>2745</v>
      </c>
      <c r="X34" s="126">
        <v>0</v>
      </c>
      <c r="Y34" s="126">
        <v>1233</v>
      </c>
      <c r="Z34" s="126">
        <v>17</v>
      </c>
      <c r="AA34" s="126">
        <v>723</v>
      </c>
      <c r="AB34" s="126">
        <f t="shared" si="3"/>
        <v>1973</v>
      </c>
      <c r="AC34" s="126">
        <v>0</v>
      </c>
      <c r="AD34" s="126">
        <v>828</v>
      </c>
      <c r="AE34" s="126">
        <v>7</v>
      </c>
      <c r="AF34" s="126">
        <v>1012</v>
      </c>
      <c r="AG34" s="126">
        <f t="shared" si="4"/>
        <v>1847</v>
      </c>
      <c r="AH34" s="126">
        <v>0</v>
      </c>
      <c r="AI34" s="126">
        <v>0</v>
      </c>
      <c r="AJ34" s="126">
        <v>0</v>
      </c>
      <c r="AK34" s="126">
        <v>0</v>
      </c>
      <c r="AL34" s="126">
        <f t="shared" si="5"/>
        <v>0</v>
      </c>
      <c r="AM34" s="407">
        <v>24</v>
      </c>
      <c r="AN34" s="23">
        <v>24</v>
      </c>
      <c r="AO34" s="30" t="s">
        <v>192</v>
      </c>
      <c r="AP34" s="126">
        <v>0</v>
      </c>
      <c r="AQ34" s="126">
        <v>10</v>
      </c>
      <c r="AR34" s="126">
        <v>0</v>
      </c>
      <c r="AS34" s="126">
        <v>0</v>
      </c>
      <c r="AT34" s="126">
        <f t="shared" si="6"/>
        <v>10</v>
      </c>
      <c r="AU34" s="126">
        <v>0</v>
      </c>
      <c r="AV34" s="126">
        <v>52</v>
      </c>
      <c r="AW34" s="126">
        <v>0</v>
      </c>
      <c r="AX34" s="126">
        <v>2</v>
      </c>
      <c r="AY34" s="126">
        <f t="shared" si="7"/>
        <v>54</v>
      </c>
      <c r="AZ34" s="126">
        <f t="shared" si="8"/>
        <v>6629</v>
      </c>
      <c r="BA34" s="126">
        <v>0</v>
      </c>
      <c r="BB34" s="126">
        <v>1072</v>
      </c>
      <c r="BC34" s="126">
        <v>214</v>
      </c>
      <c r="BD34" s="126">
        <f t="shared" si="9"/>
        <v>8061</v>
      </c>
      <c r="BE34" s="126">
        <v>140</v>
      </c>
      <c r="BF34" s="126">
        <f t="shared" si="10"/>
        <v>753</v>
      </c>
      <c r="BG34" s="141">
        <f t="shared" si="11"/>
        <v>8668</v>
      </c>
      <c r="BH34" s="407">
        <v>24</v>
      </c>
      <c r="BI34" s="67"/>
      <c r="BK34" s="87"/>
    </row>
    <row r="35" spans="1:63" ht="20.100000000000001" customHeight="1" x14ac:dyDescent="0.15">
      <c r="A35" s="23">
        <v>25</v>
      </c>
      <c r="B35" s="30" t="s">
        <v>12</v>
      </c>
      <c r="C35" s="126">
        <v>56</v>
      </c>
      <c r="D35" s="126">
        <v>5</v>
      </c>
      <c r="E35" s="126">
        <v>7</v>
      </c>
      <c r="F35" s="126">
        <v>0</v>
      </c>
      <c r="G35" s="126">
        <f t="shared" si="0"/>
        <v>68</v>
      </c>
      <c r="H35" s="126">
        <v>21</v>
      </c>
      <c r="I35" s="126">
        <v>0</v>
      </c>
      <c r="J35" s="126">
        <v>0</v>
      </c>
      <c r="K35" s="126">
        <v>0</v>
      </c>
      <c r="L35" s="126">
        <v>0</v>
      </c>
      <c r="M35" s="126">
        <v>0</v>
      </c>
      <c r="N35" s="126">
        <v>0</v>
      </c>
      <c r="O35" s="126">
        <f t="shared" si="1"/>
        <v>0</v>
      </c>
      <c r="P35" s="126">
        <v>0</v>
      </c>
      <c r="Q35" s="126">
        <v>300</v>
      </c>
      <c r="R35" s="126">
        <v>1</v>
      </c>
      <c r="S35" s="126">
        <v>207</v>
      </c>
      <c r="T35" s="410">
        <v>25</v>
      </c>
      <c r="U35" s="23">
        <v>25</v>
      </c>
      <c r="V35" s="30" t="s">
        <v>12</v>
      </c>
      <c r="W35" s="126">
        <f t="shared" si="2"/>
        <v>508</v>
      </c>
      <c r="X35" s="126">
        <v>0</v>
      </c>
      <c r="Y35" s="126">
        <v>253</v>
      </c>
      <c r="Z35" s="126">
        <v>2</v>
      </c>
      <c r="AA35" s="126">
        <v>182</v>
      </c>
      <c r="AB35" s="126">
        <f t="shared" si="3"/>
        <v>437</v>
      </c>
      <c r="AC35" s="126">
        <v>0</v>
      </c>
      <c r="AD35" s="126">
        <v>101</v>
      </c>
      <c r="AE35" s="126">
        <v>0</v>
      </c>
      <c r="AF35" s="126">
        <v>163</v>
      </c>
      <c r="AG35" s="126">
        <f t="shared" si="4"/>
        <v>264</v>
      </c>
      <c r="AH35" s="126">
        <v>0</v>
      </c>
      <c r="AI35" s="126">
        <v>0</v>
      </c>
      <c r="AJ35" s="126">
        <v>0</v>
      </c>
      <c r="AK35" s="126">
        <v>0</v>
      </c>
      <c r="AL35" s="126">
        <f t="shared" si="5"/>
        <v>0</v>
      </c>
      <c r="AM35" s="410">
        <v>25</v>
      </c>
      <c r="AN35" s="23">
        <v>25</v>
      </c>
      <c r="AO35" s="30" t="s">
        <v>12</v>
      </c>
      <c r="AP35" s="126">
        <v>0</v>
      </c>
      <c r="AQ35" s="126">
        <v>0</v>
      </c>
      <c r="AR35" s="126">
        <v>0</v>
      </c>
      <c r="AS35" s="126">
        <v>0</v>
      </c>
      <c r="AT35" s="126">
        <f t="shared" si="6"/>
        <v>0</v>
      </c>
      <c r="AU35" s="126">
        <v>0</v>
      </c>
      <c r="AV35" s="126">
        <v>15</v>
      </c>
      <c r="AW35" s="126">
        <v>0</v>
      </c>
      <c r="AX35" s="126">
        <v>1</v>
      </c>
      <c r="AY35" s="126">
        <f t="shared" si="7"/>
        <v>16</v>
      </c>
      <c r="AZ35" s="126">
        <f t="shared" si="8"/>
        <v>1225</v>
      </c>
      <c r="BA35" s="126">
        <v>0</v>
      </c>
      <c r="BB35" s="126">
        <v>106</v>
      </c>
      <c r="BC35" s="126">
        <v>32</v>
      </c>
      <c r="BD35" s="126">
        <f t="shared" si="9"/>
        <v>1384</v>
      </c>
      <c r="BE35" s="126">
        <v>20</v>
      </c>
      <c r="BF35" s="126">
        <f t="shared" si="10"/>
        <v>109</v>
      </c>
      <c r="BG35" s="141">
        <f t="shared" si="11"/>
        <v>1472</v>
      </c>
      <c r="BH35" s="410">
        <v>25</v>
      </c>
      <c r="BI35" s="67"/>
      <c r="BK35" s="87"/>
    </row>
    <row r="36" spans="1:63" ht="20.100000000000001" customHeight="1" thickBot="1" x14ac:dyDescent="0.2">
      <c r="A36" s="495" t="s">
        <v>247</v>
      </c>
      <c r="B36" s="496"/>
      <c r="C36" s="131">
        <f t="shared" ref="C36:S36" si="12">SUM(C11:C35)</f>
        <v>18601</v>
      </c>
      <c r="D36" s="131">
        <f t="shared" si="12"/>
        <v>1990</v>
      </c>
      <c r="E36" s="131">
        <f t="shared" si="12"/>
        <v>3242</v>
      </c>
      <c r="F36" s="131">
        <f t="shared" si="12"/>
        <v>536</v>
      </c>
      <c r="G36" s="131">
        <f t="shared" si="12"/>
        <v>24369</v>
      </c>
      <c r="H36" s="131">
        <f t="shared" si="12"/>
        <v>8738</v>
      </c>
      <c r="I36" s="131">
        <f t="shared" si="12"/>
        <v>0</v>
      </c>
      <c r="J36" s="131">
        <f t="shared" si="12"/>
        <v>0</v>
      </c>
      <c r="K36" s="131">
        <f t="shared" si="12"/>
        <v>11</v>
      </c>
      <c r="L36" s="131">
        <f t="shared" si="12"/>
        <v>0</v>
      </c>
      <c r="M36" s="131">
        <f t="shared" si="12"/>
        <v>0</v>
      </c>
      <c r="N36" s="131">
        <f t="shared" si="12"/>
        <v>0</v>
      </c>
      <c r="O36" s="131">
        <f t="shared" si="12"/>
        <v>11</v>
      </c>
      <c r="P36" s="131">
        <f t="shared" si="12"/>
        <v>13</v>
      </c>
      <c r="Q36" s="131">
        <f t="shared" si="12"/>
        <v>109907</v>
      </c>
      <c r="R36" s="131">
        <f t="shared" si="12"/>
        <v>660</v>
      </c>
      <c r="S36" s="131">
        <f t="shared" si="12"/>
        <v>42510</v>
      </c>
      <c r="T36" s="411"/>
      <c r="U36" s="431" t="s">
        <v>217</v>
      </c>
      <c r="V36" s="432"/>
      <c r="W36" s="131">
        <f t="shared" ref="W36:AL36" si="13">SUM(W11:W35)</f>
        <v>153090</v>
      </c>
      <c r="X36" s="131">
        <f t="shared" si="13"/>
        <v>6</v>
      </c>
      <c r="Y36" s="131">
        <f t="shared" si="13"/>
        <v>88328</v>
      </c>
      <c r="Z36" s="131">
        <f t="shared" si="13"/>
        <v>890</v>
      </c>
      <c r="AA36" s="131">
        <f t="shared" si="13"/>
        <v>36287</v>
      </c>
      <c r="AB36" s="131">
        <f t="shared" si="13"/>
        <v>125511</v>
      </c>
      <c r="AC36" s="131">
        <f t="shared" si="13"/>
        <v>6</v>
      </c>
      <c r="AD36" s="131">
        <f t="shared" si="13"/>
        <v>43021</v>
      </c>
      <c r="AE36" s="131">
        <f t="shared" si="13"/>
        <v>238</v>
      </c>
      <c r="AF36" s="131">
        <f t="shared" si="13"/>
        <v>37903</v>
      </c>
      <c r="AG36" s="131">
        <f t="shared" si="13"/>
        <v>81168</v>
      </c>
      <c r="AH36" s="131">
        <f t="shared" si="13"/>
        <v>0</v>
      </c>
      <c r="AI36" s="131">
        <f t="shared" si="13"/>
        <v>0</v>
      </c>
      <c r="AJ36" s="131">
        <f t="shared" si="13"/>
        <v>0</v>
      </c>
      <c r="AK36" s="131">
        <f t="shared" si="13"/>
        <v>0</v>
      </c>
      <c r="AL36" s="131">
        <f t="shared" si="13"/>
        <v>0</v>
      </c>
      <c r="AM36" s="411"/>
      <c r="AN36" s="431" t="s">
        <v>217</v>
      </c>
      <c r="AO36" s="432"/>
      <c r="AP36" s="131">
        <f t="shared" ref="AP36:BG36" si="14">SUM(AP11:AP35)</f>
        <v>0</v>
      </c>
      <c r="AQ36" s="131">
        <f t="shared" si="14"/>
        <v>1312</v>
      </c>
      <c r="AR36" s="131">
        <f t="shared" si="14"/>
        <v>0</v>
      </c>
      <c r="AS36" s="131">
        <f t="shared" si="14"/>
        <v>0</v>
      </c>
      <c r="AT36" s="131">
        <f t="shared" si="14"/>
        <v>1312</v>
      </c>
      <c r="AU36" s="131">
        <f t="shared" si="14"/>
        <v>0</v>
      </c>
      <c r="AV36" s="131">
        <f t="shared" si="14"/>
        <v>4486</v>
      </c>
      <c r="AW36" s="131">
        <f t="shared" si="14"/>
        <v>20</v>
      </c>
      <c r="AX36" s="131">
        <f t="shared" si="14"/>
        <v>282</v>
      </c>
      <c r="AY36" s="131">
        <f t="shared" si="14"/>
        <v>4788</v>
      </c>
      <c r="AZ36" s="131">
        <f t="shared" si="14"/>
        <v>365869</v>
      </c>
      <c r="BA36" s="131">
        <f t="shared" si="14"/>
        <v>16</v>
      </c>
      <c r="BB36" s="131">
        <f t="shared" si="14"/>
        <v>45506</v>
      </c>
      <c r="BC36" s="131">
        <f t="shared" si="14"/>
        <v>9985</v>
      </c>
      <c r="BD36" s="131">
        <f t="shared" si="14"/>
        <v>430125</v>
      </c>
      <c r="BE36" s="131">
        <f t="shared" si="14"/>
        <v>10724</v>
      </c>
      <c r="BF36" s="131">
        <f t="shared" si="14"/>
        <v>43831</v>
      </c>
      <c r="BG36" s="144">
        <f t="shared" si="14"/>
        <v>465218</v>
      </c>
      <c r="BH36" s="411"/>
      <c r="BI36" s="67"/>
    </row>
    <row r="37" spans="1:63" ht="20.100000000000001" customHeight="1" x14ac:dyDescent="0.15">
      <c r="T37" s="406"/>
      <c r="AM37" s="406"/>
      <c r="BH37" s="406"/>
      <c r="BI37" s="67"/>
    </row>
  </sheetData>
  <mergeCells count="51">
    <mergeCell ref="AP6:BD6"/>
    <mergeCell ref="P7:S7"/>
    <mergeCell ref="X7:AB7"/>
    <mergeCell ref="AC7:AG7"/>
    <mergeCell ref="AH7:AL7"/>
    <mergeCell ref="AP7:AT7"/>
    <mergeCell ref="AU7:AY7"/>
    <mergeCell ref="AZ7:AZ9"/>
    <mergeCell ref="BA7:BA9"/>
    <mergeCell ref="BB7:BB9"/>
    <mergeCell ref="BC7:BC9"/>
    <mergeCell ref="BD7:BD9"/>
    <mergeCell ref="AY8:AY9"/>
    <mergeCell ref="X8:Y8"/>
    <mergeCell ref="Z8:AA8"/>
    <mergeCell ref="AC8:AD8"/>
    <mergeCell ref="AU8:AV8"/>
    <mergeCell ref="AW8:AX8"/>
    <mergeCell ref="AT8:AT9"/>
    <mergeCell ref="AP8:AQ8"/>
    <mergeCell ref="AR8:AS8"/>
    <mergeCell ref="A36:B36"/>
    <mergeCell ref="U36:V36"/>
    <mergeCell ref="AN36:AO36"/>
    <mergeCell ref="T6:T10"/>
    <mergeCell ref="AM6:AM10"/>
    <mergeCell ref="O7:O9"/>
    <mergeCell ref="AE8:AF8"/>
    <mergeCell ref="AH8:AI8"/>
    <mergeCell ref="AJ8:AK8"/>
    <mergeCell ref="P8:Q8"/>
    <mergeCell ref="R8:S8"/>
    <mergeCell ref="C6:G6"/>
    <mergeCell ref="H6:S6"/>
    <mergeCell ref="W6:AL6"/>
    <mergeCell ref="BE6:BE9"/>
    <mergeCell ref="BF6:BF9"/>
    <mergeCell ref="BG6:BG9"/>
    <mergeCell ref="BH6:BH10"/>
    <mergeCell ref="C7:C9"/>
    <mergeCell ref="D7:D9"/>
    <mergeCell ref="E7:E9"/>
    <mergeCell ref="F7:F9"/>
    <mergeCell ref="G7:G9"/>
    <mergeCell ref="H7:H9"/>
    <mergeCell ref="I7:I9"/>
    <mergeCell ref="J7:J9"/>
    <mergeCell ref="K7:K9"/>
    <mergeCell ref="L7:L9"/>
    <mergeCell ref="M7:M9"/>
    <mergeCell ref="N7:N9"/>
  </mergeCells>
  <phoneticPr fontId="2"/>
  <pageMargins left="0.78740157480314965" right="0.78740157480314965" top="0.78740157480314965" bottom="0.74803149606299213" header="0.51181102362204722" footer="0.51181102362204722"/>
  <pageSetup paperSize="9" firstPageNumber="19" fitToWidth="0" orientation="portrait" useFirstPageNumber="1" r:id="rId1"/>
  <headerFooter scaleWithDoc="0" alignWithMargins="0">
    <oddFooter>&amp;C- &amp;P -</oddFooter>
  </headerFooter>
  <colBreaks count="6" manualBreakCount="6">
    <brk id="10" max="35" man="1"/>
    <brk id="20" max="35" man="1"/>
    <brk id="30" max="35" man="1"/>
    <brk id="39" max="35" man="1"/>
    <brk id="49" max="35" man="1"/>
    <brk id="60" max="35" man="1"/>
  </colBreaks>
  <drawing r:id="rId2"/>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3.1.2.0</vt:lpwstr>
      <vt:lpwstr>3.1.5.0</vt:lpwstr>
      <vt:lpwstr>3.1.6.0</vt:lpwstr>
    </vt:vector>
  </property>
  <property fmtid="{DCFEDD21-7773-49B2-8022-6FC58DB5260B}" pid="3" name="LastSavedVersion">
    <vt:lpwstr>3.1.6.0</vt:lpwstr>
  </property>
  <property fmtid="{DCFEDD21-7773-49B2-8022-6FC58DB5260B}" pid="4" name="LastSavedDate">
    <vt:filetime>2021-02-25T01:27:47Z</vt:filetime>
  </property>
</Properties>
</file>