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6阯､驥檎伴\"/>
    </mc:Choice>
  </mc:AlternateContent>
  <xr:revisionPtr revIDLastSave="0" documentId="8_{6B1F942D-8FA2-4C34-A1E9-4A6E0B34236D}" xr6:coauthVersionLast="47" xr6:coauthVersionMax="47" xr10:uidLastSave="{00000000-0000-0000-0000-000000000000}"/>
  <workbookProtection workbookAlgorithmName="SHA-512" workbookHashValue="yiJE589hAQrPjaZHY5x/MBcVlKJKXck6Up1gaWOfMEdjpbuD085BBndJMF3QET/O6b08Zq5kvUS/ay/EKNGMfA==" workbookSaltValue="RjL5BTpjXNYeBoQV+jD0/A==" workbookSpinCount="100000" lockStructure="1"/>
  <bookViews>
    <workbookView xWindow="2115" yWindow="2115" windowWidth="21600" windowHeight="1138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AL10" i="4" s="1"/>
  <c r="U6" i="5"/>
  <c r="BB8" i="4" s="1"/>
  <c r="T6" i="5"/>
  <c r="AT8" i="4" s="1"/>
  <c r="S6" i="5"/>
  <c r="AL8" i="4" s="1"/>
  <c r="R6" i="5"/>
  <c r="Q6" i="5"/>
  <c r="W10" i="4" s="1"/>
  <c r="P6" i="5"/>
  <c r="P10" i="4" s="1"/>
  <c r="O6" i="5"/>
  <c r="I10" i="4" s="1"/>
  <c r="N6" i="5"/>
  <c r="M6" i="5"/>
  <c r="AD8" i="4" s="1"/>
  <c r="L6" i="5"/>
  <c r="W8" i="4" s="1"/>
  <c r="K6" i="5"/>
  <c r="P8" i="4" s="1"/>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AD10" i="4"/>
  <c r="B10" i="4"/>
  <c r="B8" i="4"/>
</calcChain>
</file>

<file path=xl/sharedStrings.xml><?xml version="1.0" encoding="utf-8"?>
<sst xmlns="http://schemas.openxmlformats.org/spreadsheetml/2006/main" count="236" uniqueCount="119">
  <si>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</si>
  <si>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</si>
  <si>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</si>
  <si>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</si>
  <si>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</si>
  <si>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</si>
  <si>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</si>
  <si>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</si>
  <si>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</si>
  <si>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</si>
  <si>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</si>
  <si>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</si>
  <si>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</si>
  <si>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</si>
  <si>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</si>
  <si>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</si>
  <si>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</si>
  <si>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</si>
  <si>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</si>
  <si>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</si>
  <si>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</si>
  <si>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</si>
  <si>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</si>
  <si>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</si>
  <si>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</si>
  <si>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</si>
  <si>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</si>
  <si>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</si>
  <si>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</si>
  <si>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</si>
  <si>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</si>
  <si>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</si>
  <si>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</si>
  <si>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</si>
  <si>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</si>
  <si>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</si>
  <si>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</si>
  <si>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</si>
  <si>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</si>
  <si>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</si>
  <si>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</si>
  <si>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</si>
  <si>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</si>
  <si>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</si>
  <si>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</si>
  <si>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</si>
  <si>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</si>
  <si>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</si>
  <si>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</si>
  <si>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</si>
  <si>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</si>
  <si>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</si>
  <si>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</si>
  <si>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</si>
  <si>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</si>
  <si>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</si>
  <si>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</si>
  <si>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</si>
  <si>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</si>
  <si>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</si>
  <si>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</si>
  <si>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</si>
  <si>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</si>
  <si>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</si>
  <si>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</si>
  <si>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</si>
  <si>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</si>
  <si>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</si>
  <si>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</si>
  <si>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</si>
  <si>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</si>
  <si>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</si>
  <si>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</si>
  <si>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</si>
  <si>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</si>
  <si>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</si>
  <si>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</si>
  <si>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</si>
  <si>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</si>
  <si>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</si>
  <si>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</si>
  <si>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</si>
  <si>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</si>
  <si>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</si>
  <si>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</si>
  <si>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</si>
  <si>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</si>
  <si>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</si>
  <si>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</si>
  <si>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</si>
  <si>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</si>
  <si>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</si>
  <si>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</si>
  <si>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</si>
  <si>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</si>
  <si>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</si>
  <si>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</si>
  <si>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藤里町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</si>
  <si>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</si>
  <si>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</si>
  <si>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</si>
  <si>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</si>
  <si>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</si>
  <si>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</si>
  <si>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</si>
  <si>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</si>
  <si>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</si>
  <si>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</si>
  <si>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</si>
  <si>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</si>
  <si>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</si>
  <si>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</si>
  <si>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</si>
  <si>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</si>
  <si>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</si>
  <si>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</si>
  <si>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農業集落排水事業においては、使用料の改定、普及促進のほか、特定環境保全公共下水道への接続や施設の統廃合を視野に入れた、総合的な経営改善策の構築が必要となっている。</t>
    <phoneticPr fontId="4"/>
  </si>
  <si>
    <t>①収益的収支比率は、44.20％と赤字経営である。年々進行する人口減少に伴い、料金収入の減少が予想されることから、使用料の見直しについて検討する必要がある。
④企業債残高対事業規模比率は、面整備事業が完了していることから、建設改良費に対する企業債割合としては減少傾向にある。ただし、数年後に想定している処理施設の大規模更新等を実施した場合、大幅な増加が見込まれるため、施設の統廃合の実施や使用料の見直しについて検討する必要がある。
⑤経費回収率は、使用料で回収すべき経費を賄えていないことから、適正な使用料収入の確保及び費用削減が求められる。
⑥汚水処理原価は、人口減少に伴い有収水量が減少していることもあり、汚水処理経費が類似団体より高く平均値を上回っている。今後加入者の増加は見込めないため、令和８年度頃を目処に施設の統廃合を検討している。
⑦施設利用率は、人口減少に伴い減少傾向にあり平均値を下回っている。ピーク時の計画人口との乖離が生じており、処理施設の大規模更新が迫っていることから、特定環境保全公共下水道との統合を検討している。
⑧水洗化率は、類似団体平均を上回っているが、安定した経営を行うため、未加入世帯に対し加入及び接続の促進に努める。</t>
    <rPh sb="141" eb="144">
      <t>スウネンゴ</t>
    </rPh>
    <rPh sb="145" eb="147">
      <t>ソウテイ</t>
    </rPh>
    <rPh sb="163" eb="165">
      <t>ジッシ</t>
    </rPh>
    <rPh sb="167" eb="169">
      <t>バアイ</t>
    </rPh>
    <rPh sb="170" eb="172">
      <t>オオハバ</t>
    </rPh>
    <rPh sb="173" eb="175">
      <t>ゾウカ</t>
    </rPh>
    <rPh sb="191" eb="193">
      <t>ジッシ</t>
    </rPh>
    <rPh sb="348" eb="350">
      <t>レイワ</t>
    </rPh>
    <rPh sb="351" eb="354">
      <t>ネンドコロ</t>
    </rPh>
    <rPh sb="355" eb="357">
      <t>メド</t>
    </rPh>
    <phoneticPr fontId="4"/>
  </si>
  <si>
    <t>　農業集落排水事業は、平成10年に事業着手し平成14年に供用開始しており、管渠他施設については比較的新しいものとなっているが、処理施設は数年後に大規模更新等が必要となっている。施設の統廃合も含め、引き続き長期的な視点でコスト削減を意識し、適切な維持管理に努めていく。</t>
    <rPh sb="63" eb="67">
      <t>ショリシセツ</t>
    </rPh>
    <rPh sb="68" eb="71">
      <t>スウネンゴ</t>
    </rPh>
    <rPh sb="72" eb="77">
      <t>ダイキボコウシン</t>
    </rPh>
    <rPh sb="77" eb="78">
      <t>トウ</t>
    </rPh>
    <rPh sb="79" eb="81">
      <t>ヒツヨウ</t>
    </rPh>
    <rPh sb="88" eb="90">
      <t>シセツ</t>
    </rPh>
    <rPh sb="91" eb="94">
      <t>トウハイゴウ</t>
    </rPh>
    <rPh sb="95" eb="96">
      <t>フク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</si>
</sst>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0FD-455B-A3C2-12AF49586F2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0.01</c:v>
                </c:pt>
                <c:pt idx="2">
                  <c:v>0.01</c:v>
                </c:pt>
                <c:pt idx="3">
                  <c:v>0.02</c:v>
                </c:pt>
                <c:pt idx="4">
                  <c:v>0.25</c:v>
                </c:pt>
              </c:numCache>
            </c:numRef>
          </c:val>
          <c:smooth val="0"/>
          <c:extLst>
            <c:ext xmlns:c16="http://schemas.microsoft.com/office/drawing/2014/chart" uri="{C3380CC4-5D6E-409C-BE32-E72D297353CC}">
              <c16:uniqueId val="{00000001-00FD-455B-A3C2-12AF49586F2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40.61</c:v>
                </c:pt>
                <c:pt idx="1">
                  <c:v>43.03</c:v>
                </c:pt>
                <c:pt idx="2">
                  <c:v>41.82</c:v>
                </c:pt>
                <c:pt idx="3">
                  <c:v>36.97</c:v>
                </c:pt>
                <c:pt idx="4">
                  <c:v>34.549999999999997</c:v>
                </c:pt>
              </c:numCache>
            </c:numRef>
          </c:val>
          <c:extLst>
            <c:ext xmlns:c16="http://schemas.microsoft.com/office/drawing/2014/chart" uri="{C3380CC4-5D6E-409C-BE32-E72D297353CC}">
              <c16:uniqueId val="{00000000-99E6-4622-B561-CE09862B384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42.84</c:v>
                </c:pt>
                <c:pt idx="1">
                  <c:v>51.75</c:v>
                </c:pt>
                <c:pt idx="2">
                  <c:v>50.68</c:v>
                </c:pt>
                <c:pt idx="3">
                  <c:v>50.14</c:v>
                </c:pt>
                <c:pt idx="4">
                  <c:v>54.83</c:v>
                </c:pt>
              </c:numCache>
            </c:numRef>
          </c:val>
          <c:smooth val="0"/>
          <c:extLst>
            <c:ext xmlns:c16="http://schemas.microsoft.com/office/drawing/2014/chart" uri="{C3380CC4-5D6E-409C-BE32-E72D297353CC}">
              <c16:uniqueId val="{00000001-99E6-4622-B561-CE09862B384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90.99</c:v>
                </c:pt>
                <c:pt idx="1">
                  <c:v>88.15</c:v>
                </c:pt>
                <c:pt idx="2">
                  <c:v>89.8</c:v>
                </c:pt>
                <c:pt idx="3">
                  <c:v>89.42</c:v>
                </c:pt>
                <c:pt idx="4">
                  <c:v>90</c:v>
                </c:pt>
              </c:numCache>
            </c:numRef>
          </c:val>
          <c:extLst>
            <c:ext xmlns:c16="http://schemas.microsoft.com/office/drawing/2014/chart" uri="{C3380CC4-5D6E-409C-BE32-E72D297353CC}">
              <c16:uniqueId val="{00000000-8627-43BC-9811-FEF89858D31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66.3</c:v>
                </c:pt>
                <c:pt idx="1">
                  <c:v>84.84</c:v>
                </c:pt>
                <c:pt idx="2">
                  <c:v>84.86</c:v>
                </c:pt>
                <c:pt idx="3">
                  <c:v>84.98</c:v>
                </c:pt>
                <c:pt idx="4">
                  <c:v>84.7</c:v>
                </c:pt>
              </c:numCache>
            </c:numRef>
          </c:val>
          <c:smooth val="0"/>
          <c:extLst>
            <c:ext xmlns:c16="http://schemas.microsoft.com/office/drawing/2014/chart" uri="{C3380CC4-5D6E-409C-BE32-E72D297353CC}">
              <c16:uniqueId val="{00000001-8627-43BC-9811-FEF89858D31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32.700000000000003</c:v>
                </c:pt>
                <c:pt idx="1">
                  <c:v>76.28</c:v>
                </c:pt>
                <c:pt idx="2">
                  <c:v>79.540000000000006</c:v>
                </c:pt>
                <c:pt idx="3">
                  <c:v>55.43</c:v>
                </c:pt>
                <c:pt idx="4">
                  <c:v>44.2</c:v>
                </c:pt>
              </c:numCache>
            </c:numRef>
          </c:val>
          <c:extLst>
            <c:ext xmlns:c16="http://schemas.microsoft.com/office/drawing/2014/chart" uri="{C3380CC4-5D6E-409C-BE32-E72D297353CC}">
              <c16:uniqueId val="{00000000-02DE-453B-8235-76CD6910C643}"/>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2DE-453B-8235-76CD6910C643}"/>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771-4132-8F14-A6EAF0BDA22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771-4132-8F14-A6EAF0BDA22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B42-48B9-9489-86F9B5CA84E7}"/>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B42-48B9-9489-86F9B5CA84E7}"/>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61B-42BB-88D3-00AFF8E1FC12}"/>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61B-42BB-88D3-00AFF8E1FC12}"/>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8B8-498D-8417-3935B603F4F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8B8-498D-8417-3935B603F4F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6432.13</c:v>
                </c:pt>
                <c:pt idx="1">
                  <c:v>3726.02</c:v>
                </c:pt>
                <c:pt idx="2">
                  <c:v>3530.34</c:v>
                </c:pt>
                <c:pt idx="3">
                  <c:v>4184.24</c:v>
                </c:pt>
                <c:pt idx="4">
                  <c:v>4196.76</c:v>
                </c:pt>
              </c:numCache>
            </c:numRef>
          </c:val>
          <c:extLst>
            <c:ext xmlns:c16="http://schemas.microsoft.com/office/drawing/2014/chart" uri="{C3380CC4-5D6E-409C-BE32-E72D297353CC}">
              <c16:uniqueId val="{00000000-259F-4E88-8CE4-F82843DA88D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1051.43</c:v>
                </c:pt>
                <c:pt idx="1">
                  <c:v>855.8</c:v>
                </c:pt>
                <c:pt idx="2">
                  <c:v>789.46</c:v>
                </c:pt>
                <c:pt idx="3">
                  <c:v>826.83</c:v>
                </c:pt>
                <c:pt idx="4">
                  <c:v>867.83</c:v>
                </c:pt>
              </c:numCache>
            </c:numRef>
          </c:val>
          <c:smooth val="0"/>
          <c:extLst>
            <c:ext xmlns:c16="http://schemas.microsoft.com/office/drawing/2014/chart" uri="{C3380CC4-5D6E-409C-BE32-E72D297353CC}">
              <c16:uniqueId val="{00000001-259F-4E88-8CE4-F82843DA88D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14.19</c:v>
                </c:pt>
                <c:pt idx="1">
                  <c:v>66.37</c:v>
                </c:pt>
                <c:pt idx="2">
                  <c:v>52.93</c:v>
                </c:pt>
                <c:pt idx="3">
                  <c:v>14.32</c:v>
                </c:pt>
                <c:pt idx="4">
                  <c:v>19.71</c:v>
                </c:pt>
              </c:numCache>
            </c:numRef>
          </c:val>
          <c:extLst>
            <c:ext xmlns:c16="http://schemas.microsoft.com/office/drawing/2014/chart" uri="{C3380CC4-5D6E-409C-BE32-E72D297353CC}">
              <c16:uniqueId val="{00000000-2064-4982-A889-A6787DDAF89B}"/>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40.06</c:v>
                </c:pt>
                <c:pt idx="1">
                  <c:v>59.8</c:v>
                </c:pt>
                <c:pt idx="2">
                  <c:v>57.77</c:v>
                </c:pt>
                <c:pt idx="3">
                  <c:v>57.31</c:v>
                </c:pt>
                <c:pt idx="4">
                  <c:v>57.08</c:v>
                </c:pt>
              </c:numCache>
            </c:numRef>
          </c:val>
          <c:smooth val="0"/>
          <c:extLst>
            <c:ext xmlns:c16="http://schemas.microsoft.com/office/drawing/2014/chart" uri="{C3380CC4-5D6E-409C-BE32-E72D297353CC}">
              <c16:uniqueId val="{00000001-2064-4982-A889-A6787DDAF89B}"/>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945.95</c:v>
                </c:pt>
                <c:pt idx="1">
                  <c:v>209.86</c:v>
                </c:pt>
                <c:pt idx="2">
                  <c:v>249.97</c:v>
                </c:pt>
                <c:pt idx="3">
                  <c:v>980.58</c:v>
                </c:pt>
                <c:pt idx="4">
                  <c:v>735.2</c:v>
                </c:pt>
              </c:numCache>
            </c:numRef>
          </c:val>
          <c:extLst>
            <c:ext xmlns:c16="http://schemas.microsoft.com/office/drawing/2014/chart" uri="{C3380CC4-5D6E-409C-BE32-E72D297353CC}">
              <c16:uniqueId val="{00000000-3389-46EC-8636-5AED489C447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355.22</c:v>
                </c:pt>
                <c:pt idx="1">
                  <c:v>263.76</c:v>
                </c:pt>
                <c:pt idx="2">
                  <c:v>274.35000000000002</c:v>
                </c:pt>
                <c:pt idx="3">
                  <c:v>273.52</c:v>
                </c:pt>
                <c:pt idx="4">
                  <c:v>274.99</c:v>
                </c:pt>
              </c:numCache>
            </c:numRef>
          </c:val>
          <c:smooth val="0"/>
          <c:extLst>
            <c:ext xmlns:c16="http://schemas.microsoft.com/office/drawing/2014/chart" uri="{C3380CC4-5D6E-409C-BE32-E72D297353CC}">
              <c16:uniqueId val="{00000001-3389-46EC-8636-5AED489C447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85" zoomScaleNormal="85"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藤里町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3083</v>
      </c>
      <c r="AM8" s="69"/>
      <c r="AN8" s="69"/>
      <c r="AO8" s="69"/>
      <c r="AP8" s="69"/>
      <c r="AQ8" s="69"/>
      <c r="AR8" s="69"/>
      <c r="AS8" s="69"/>
      <c r="AT8" s="68">
        <f>データ!T6</f>
        <v>282.13</v>
      </c>
      <c r="AU8" s="68"/>
      <c r="AV8" s="68"/>
      <c r="AW8" s="68"/>
      <c r="AX8" s="68"/>
      <c r="AY8" s="68"/>
      <c r="AZ8" s="68"/>
      <c r="BA8" s="68"/>
      <c r="BB8" s="68">
        <f>データ!U6</f>
        <v>10.93</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5.88</v>
      </c>
      <c r="Q10" s="68"/>
      <c r="R10" s="68"/>
      <c r="S10" s="68"/>
      <c r="T10" s="68"/>
      <c r="U10" s="68"/>
      <c r="V10" s="68"/>
      <c r="W10" s="68">
        <f>データ!Q6</f>
        <v>80.2</v>
      </c>
      <c r="X10" s="68"/>
      <c r="Y10" s="68"/>
      <c r="Z10" s="68"/>
      <c r="AA10" s="68"/>
      <c r="AB10" s="68"/>
      <c r="AC10" s="68"/>
      <c r="AD10" s="69">
        <f>データ!R6</f>
        <v>2640</v>
      </c>
      <c r="AE10" s="69"/>
      <c r="AF10" s="69"/>
      <c r="AG10" s="69"/>
      <c r="AH10" s="69"/>
      <c r="AI10" s="69"/>
      <c r="AJ10" s="69"/>
      <c r="AK10" s="2"/>
      <c r="AL10" s="69">
        <f>データ!V6</f>
        <v>180</v>
      </c>
      <c r="AM10" s="69"/>
      <c r="AN10" s="69"/>
      <c r="AO10" s="69"/>
      <c r="AP10" s="69"/>
      <c r="AQ10" s="69"/>
      <c r="AR10" s="69"/>
      <c r="AS10" s="69"/>
      <c r="AT10" s="68">
        <f>データ!W6</f>
        <v>0.32</v>
      </c>
      <c r="AU10" s="68"/>
      <c r="AV10" s="68"/>
      <c r="AW10" s="68"/>
      <c r="AX10" s="68"/>
      <c r="AY10" s="68"/>
      <c r="AZ10" s="68"/>
      <c r="BA10" s="68"/>
      <c r="BB10" s="68">
        <f>データ!X6</f>
        <v>562.5</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117</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【832.52】</v>
      </c>
      <c r="I86" s="26" t="str">
        <f>データ!CA6</f>
        <v>【60.94】</v>
      </c>
      <c r="J86" s="26" t="str">
        <f>データ!CL6</f>
        <v>【253.04】</v>
      </c>
      <c r="K86" s="26" t="str">
        <f>データ!CW6</f>
        <v>【54.84】</v>
      </c>
      <c r="L86" s="26" t="str">
        <f>データ!DH6</f>
        <v>【86.60】</v>
      </c>
      <c r="M86" s="26" t="s">
        <v>44</v>
      </c>
      <c r="N86" s="26" t="s">
        <v>43</v>
      </c>
      <c r="O86" s="26" t="str">
        <f>データ!EO6</f>
        <v>【0.16】</v>
      </c>
    </row>
  </sheetData>
  <sheetProtection algorithmName="SHA-512" hashValue="0X0cN8kzWhWn5dVm3HDLF3bQzZpQVVoxp7d3GDjs2PxArvcw1A0/ZBdPcavlNB4fbiTPURKgSCOwl1KeUQrX5A==" saltValue="9P+NJ5+CC46uwz7pdsdEb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2020</v>
      </c>
      <c r="C6" s="33">
        <f t="shared" ref="C6:X6" si="3">C7</f>
        <v>53465</v>
      </c>
      <c r="D6" s="33">
        <f t="shared" si="3"/>
        <v>47</v>
      </c>
      <c r="E6" s="33">
        <f t="shared" si="3"/>
        <v>17</v>
      </c>
      <c r="F6" s="33">
        <f t="shared" si="3"/>
        <v>5</v>
      </c>
      <c r="G6" s="33">
        <f t="shared" si="3"/>
        <v>0</v>
      </c>
      <c r="H6" s="33" t="str">
        <f t="shared" si="3"/>
        <v>秋田県　藤里町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5.88</v>
      </c>
      <c r="Q6" s="34">
        <f t="shared" si="3"/>
        <v>80.2</v>
      </c>
      <c r="R6" s="34">
        <f t="shared" si="3"/>
        <v>2640</v>
      </c>
      <c r="S6" s="34">
        <f t="shared" si="3"/>
        <v>3083</v>
      </c>
      <c r="T6" s="34">
        <f t="shared" si="3"/>
        <v>282.13</v>
      </c>
      <c r="U6" s="34">
        <f t="shared" si="3"/>
        <v>10.93</v>
      </c>
      <c r="V6" s="34">
        <f t="shared" si="3"/>
        <v>180</v>
      </c>
      <c r="W6" s="34">
        <f t="shared" si="3"/>
        <v>0.32</v>
      </c>
      <c r="X6" s="34">
        <f t="shared" si="3"/>
        <v>562.5</v>
      </c>
      <c r="Y6" s="35">
        <f>IF(Y7="",NA(),Y7)</f>
        <v>32.700000000000003</v>
      </c>
      <c r="Z6" s="35">
        <f t="shared" ref="Z6:AH6" si="4">IF(Z7="",NA(),Z7)</f>
        <v>76.28</v>
      </c>
      <c r="AA6" s="35">
        <f t="shared" si="4"/>
        <v>79.540000000000006</v>
      </c>
      <c r="AB6" s="35">
        <f t="shared" si="4"/>
        <v>55.43</v>
      </c>
      <c r="AC6" s="35">
        <f t="shared" si="4"/>
        <v>44.2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6432.13</v>
      </c>
      <c r="BG6" s="35">
        <f t="shared" ref="BG6:BO6" si="7">IF(BG7="",NA(),BG7)</f>
        <v>3726.02</v>
      </c>
      <c r="BH6" s="35">
        <f t="shared" si="7"/>
        <v>3530.34</v>
      </c>
      <c r="BI6" s="35">
        <f t="shared" si="7"/>
        <v>4184.24</v>
      </c>
      <c r="BJ6" s="35">
        <f t="shared" si="7"/>
        <v>4196.76</v>
      </c>
      <c r="BK6" s="35">
        <f t="shared" si="7"/>
        <v>1051.43</v>
      </c>
      <c r="BL6" s="35">
        <f t="shared" si="7"/>
        <v>855.8</v>
      </c>
      <c r="BM6" s="35">
        <f t="shared" si="7"/>
        <v>789.46</v>
      </c>
      <c r="BN6" s="35">
        <f t="shared" si="7"/>
        <v>826.83</v>
      </c>
      <c r="BO6" s="35">
        <f t="shared" si="7"/>
        <v>867.83</v>
      </c>
      <c r="BP6" s="34" t="str">
        <f>IF(BP7="","",IF(BP7="-","【-】","【"&amp;SUBSTITUTE(TEXT(BP7,"#,##0.00"),"-","△")&amp;"】"))</f>
        <v>【832.52】</v>
      </c>
      <c r="BQ6" s="35">
        <f>IF(BQ7="",NA(),BQ7)</f>
        <v>14.19</v>
      </c>
      <c r="BR6" s="35">
        <f t="shared" ref="BR6:BZ6" si="8">IF(BR7="",NA(),BR7)</f>
        <v>66.37</v>
      </c>
      <c r="BS6" s="35">
        <f t="shared" si="8"/>
        <v>52.93</v>
      </c>
      <c r="BT6" s="35">
        <f t="shared" si="8"/>
        <v>14.32</v>
      </c>
      <c r="BU6" s="35">
        <f t="shared" si="8"/>
        <v>19.71</v>
      </c>
      <c r="BV6" s="35">
        <f t="shared" si="8"/>
        <v>40.06</v>
      </c>
      <c r="BW6" s="35">
        <f t="shared" si="8"/>
        <v>59.8</v>
      </c>
      <c r="BX6" s="35">
        <f t="shared" si="8"/>
        <v>57.77</v>
      </c>
      <c r="BY6" s="35">
        <f t="shared" si="8"/>
        <v>57.31</v>
      </c>
      <c r="BZ6" s="35">
        <f t="shared" si="8"/>
        <v>57.08</v>
      </c>
      <c r="CA6" s="34" t="str">
        <f>IF(CA7="","",IF(CA7="-","【-】","【"&amp;SUBSTITUTE(TEXT(CA7,"#,##0.00"),"-","△")&amp;"】"))</f>
        <v>【60.94】</v>
      </c>
      <c r="CB6" s="35">
        <f>IF(CB7="",NA(),CB7)</f>
        <v>945.95</v>
      </c>
      <c r="CC6" s="35">
        <f t="shared" ref="CC6:CK6" si="9">IF(CC7="",NA(),CC7)</f>
        <v>209.86</v>
      </c>
      <c r="CD6" s="35">
        <f t="shared" si="9"/>
        <v>249.97</v>
      </c>
      <c r="CE6" s="35">
        <f t="shared" si="9"/>
        <v>980.58</v>
      </c>
      <c r="CF6" s="35">
        <f t="shared" si="9"/>
        <v>735.2</v>
      </c>
      <c r="CG6" s="35">
        <f t="shared" si="9"/>
        <v>355.22</v>
      </c>
      <c r="CH6" s="35">
        <f t="shared" si="9"/>
        <v>263.76</v>
      </c>
      <c r="CI6" s="35">
        <f t="shared" si="9"/>
        <v>274.35000000000002</v>
      </c>
      <c r="CJ6" s="35">
        <f t="shared" si="9"/>
        <v>273.52</v>
      </c>
      <c r="CK6" s="35">
        <f t="shared" si="9"/>
        <v>274.99</v>
      </c>
      <c r="CL6" s="34" t="str">
        <f>IF(CL7="","",IF(CL7="-","【-】","【"&amp;SUBSTITUTE(TEXT(CL7,"#,##0.00"),"-","△")&amp;"】"))</f>
        <v>【253.04】</v>
      </c>
      <c r="CM6" s="35">
        <f>IF(CM7="",NA(),CM7)</f>
        <v>40.61</v>
      </c>
      <c r="CN6" s="35">
        <f t="shared" ref="CN6:CV6" si="10">IF(CN7="",NA(),CN7)</f>
        <v>43.03</v>
      </c>
      <c r="CO6" s="35">
        <f t="shared" si="10"/>
        <v>41.82</v>
      </c>
      <c r="CP6" s="35">
        <f t="shared" si="10"/>
        <v>36.97</v>
      </c>
      <c r="CQ6" s="35">
        <f t="shared" si="10"/>
        <v>34.549999999999997</v>
      </c>
      <c r="CR6" s="35">
        <f t="shared" si="10"/>
        <v>42.84</v>
      </c>
      <c r="CS6" s="35">
        <f t="shared" si="10"/>
        <v>51.75</v>
      </c>
      <c r="CT6" s="35">
        <f t="shared" si="10"/>
        <v>50.68</v>
      </c>
      <c r="CU6" s="35">
        <f t="shared" si="10"/>
        <v>50.14</v>
      </c>
      <c r="CV6" s="35">
        <f t="shared" si="10"/>
        <v>54.83</v>
      </c>
      <c r="CW6" s="34" t="str">
        <f>IF(CW7="","",IF(CW7="-","【-】","【"&amp;SUBSTITUTE(TEXT(CW7,"#,##0.00"),"-","△")&amp;"】"))</f>
        <v>【54.84】</v>
      </c>
      <c r="CX6" s="35">
        <f>IF(CX7="",NA(),CX7)</f>
        <v>90.99</v>
      </c>
      <c r="CY6" s="35">
        <f t="shared" ref="CY6:DG6" si="11">IF(CY7="",NA(),CY7)</f>
        <v>88.15</v>
      </c>
      <c r="CZ6" s="35">
        <f t="shared" si="11"/>
        <v>89.8</v>
      </c>
      <c r="DA6" s="35">
        <f t="shared" si="11"/>
        <v>89.42</v>
      </c>
      <c r="DB6" s="35">
        <f t="shared" si="11"/>
        <v>90</v>
      </c>
      <c r="DC6" s="35">
        <f t="shared" si="11"/>
        <v>66.3</v>
      </c>
      <c r="DD6" s="35">
        <f t="shared" si="11"/>
        <v>84.84</v>
      </c>
      <c r="DE6" s="35">
        <f t="shared" si="11"/>
        <v>84.86</v>
      </c>
      <c r="DF6" s="35">
        <f t="shared" si="11"/>
        <v>84.98</v>
      </c>
      <c r="DG6" s="35">
        <f t="shared" si="11"/>
        <v>84.7</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0.03</v>
      </c>
      <c r="EK6" s="35">
        <f t="shared" si="14"/>
        <v>0.01</v>
      </c>
      <c r="EL6" s="35">
        <f t="shared" si="14"/>
        <v>0.01</v>
      </c>
      <c r="EM6" s="35">
        <f t="shared" si="14"/>
        <v>0.02</v>
      </c>
      <c r="EN6" s="35">
        <f t="shared" si="14"/>
        <v>0.25</v>
      </c>
      <c r="EO6" s="34" t="str">
        <f>IF(EO7="","",IF(EO7="-","【-】","【"&amp;SUBSTITUTE(TEXT(EO7,"#,##0.00"),"-","△")&amp;"】"))</f>
        <v>【0.16】</v>
      </c>
    </row>
    <row r="7" spans="1:145" s="36" customFormat="1" x14ac:dyDescent="0.15">
      <c r="A7" s="28"/>
      <c r="B7" s="37">
        <v>2020</v>
      </c>
      <c r="C7" s="37">
        <v>53465</v>
      </c>
      <c r="D7" s="37">
        <v>47</v>
      </c>
      <c r="E7" s="37">
        <v>17</v>
      </c>
      <c r="F7" s="37">
        <v>5</v>
      </c>
      <c r="G7" s="37">
        <v>0</v>
      </c>
      <c r="H7" s="37" t="s">
        <v>97</v>
      </c>
      <c r="I7" s="37" t="s">
        <v>98</v>
      </c>
      <c r="J7" s="37" t="s">
        <v>99</v>
      </c>
      <c r="K7" s="37" t="s">
        <v>100</v>
      </c>
      <c r="L7" s="37" t="s">
        <v>101</v>
      </c>
      <c r="M7" s="37" t="s">
        <v>102</v>
      </c>
      <c r="N7" s="38" t="s">
        <v>103</v>
      </c>
      <c r="O7" s="38" t="s">
        <v>104</v>
      </c>
      <c r="P7" s="38">
        <v>5.88</v>
      </c>
      <c r="Q7" s="38">
        <v>80.2</v>
      </c>
      <c r="R7" s="38">
        <v>2640</v>
      </c>
      <c r="S7" s="38">
        <v>3083</v>
      </c>
      <c r="T7" s="38">
        <v>282.13</v>
      </c>
      <c r="U7" s="38">
        <v>10.93</v>
      </c>
      <c r="V7" s="38">
        <v>180</v>
      </c>
      <c r="W7" s="38">
        <v>0.32</v>
      </c>
      <c r="X7" s="38">
        <v>562.5</v>
      </c>
      <c r="Y7" s="38">
        <v>32.700000000000003</v>
      </c>
      <c r="Z7" s="38">
        <v>76.28</v>
      </c>
      <c r="AA7" s="38">
        <v>79.540000000000006</v>
      </c>
      <c r="AB7" s="38">
        <v>55.43</v>
      </c>
      <c r="AC7" s="38">
        <v>44.2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6432.13</v>
      </c>
      <c r="BG7" s="38">
        <v>3726.02</v>
      </c>
      <c r="BH7" s="38">
        <v>3530.34</v>
      </c>
      <c r="BI7" s="38">
        <v>4184.24</v>
      </c>
      <c r="BJ7" s="38">
        <v>4196.76</v>
      </c>
      <c r="BK7" s="38">
        <v>1051.43</v>
      </c>
      <c r="BL7" s="38">
        <v>855.8</v>
      </c>
      <c r="BM7" s="38">
        <v>789.46</v>
      </c>
      <c r="BN7" s="38">
        <v>826.83</v>
      </c>
      <c r="BO7" s="38">
        <v>867.83</v>
      </c>
      <c r="BP7" s="38">
        <v>832.52</v>
      </c>
      <c r="BQ7" s="38">
        <v>14.19</v>
      </c>
      <c r="BR7" s="38">
        <v>66.37</v>
      </c>
      <c r="BS7" s="38">
        <v>52.93</v>
      </c>
      <c r="BT7" s="38">
        <v>14.32</v>
      </c>
      <c r="BU7" s="38">
        <v>19.71</v>
      </c>
      <c r="BV7" s="38">
        <v>40.06</v>
      </c>
      <c r="BW7" s="38">
        <v>59.8</v>
      </c>
      <c r="BX7" s="38">
        <v>57.77</v>
      </c>
      <c r="BY7" s="38">
        <v>57.31</v>
      </c>
      <c r="BZ7" s="38">
        <v>57.08</v>
      </c>
      <c r="CA7" s="38">
        <v>60.94</v>
      </c>
      <c r="CB7" s="38">
        <v>945.95</v>
      </c>
      <c r="CC7" s="38">
        <v>209.86</v>
      </c>
      <c r="CD7" s="38">
        <v>249.97</v>
      </c>
      <c r="CE7" s="38">
        <v>980.58</v>
      </c>
      <c r="CF7" s="38">
        <v>735.2</v>
      </c>
      <c r="CG7" s="38">
        <v>355.22</v>
      </c>
      <c r="CH7" s="38">
        <v>263.76</v>
      </c>
      <c r="CI7" s="38">
        <v>274.35000000000002</v>
      </c>
      <c r="CJ7" s="38">
        <v>273.52</v>
      </c>
      <c r="CK7" s="38">
        <v>274.99</v>
      </c>
      <c r="CL7" s="38">
        <v>253.04</v>
      </c>
      <c r="CM7" s="38">
        <v>40.61</v>
      </c>
      <c r="CN7" s="38">
        <v>43.03</v>
      </c>
      <c r="CO7" s="38">
        <v>41.82</v>
      </c>
      <c r="CP7" s="38">
        <v>36.97</v>
      </c>
      <c r="CQ7" s="38">
        <v>34.549999999999997</v>
      </c>
      <c r="CR7" s="38">
        <v>42.84</v>
      </c>
      <c r="CS7" s="38">
        <v>51.75</v>
      </c>
      <c r="CT7" s="38">
        <v>50.68</v>
      </c>
      <c r="CU7" s="38">
        <v>50.14</v>
      </c>
      <c r="CV7" s="38">
        <v>54.83</v>
      </c>
      <c r="CW7" s="38">
        <v>54.84</v>
      </c>
      <c r="CX7" s="38">
        <v>90.99</v>
      </c>
      <c r="CY7" s="38">
        <v>88.15</v>
      </c>
      <c r="CZ7" s="38">
        <v>89.8</v>
      </c>
      <c r="DA7" s="38">
        <v>89.42</v>
      </c>
      <c r="DB7" s="38">
        <v>90</v>
      </c>
      <c r="DC7" s="38">
        <v>66.3</v>
      </c>
      <c r="DD7" s="38">
        <v>84.84</v>
      </c>
      <c r="DE7" s="38">
        <v>84.86</v>
      </c>
      <c r="DF7" s="38">
        <v>84.98</v>
      </c>
      <c r="DG7" s="38">
        <v>84.7</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0.03</v>
      </c>
      <c r="EK7" s="38">
        <v>0.01</v>
      </c>
      <c r="EL7" s="38">
        <v>0.01</v>
      </c>
      <c r="EM7" s="38">
        <v>0.02</v>
      </c>
      <c r="EN7" s="38">
        <v>0.25</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110</v>
      </c>
    </row>
    <row r="12" spans="1:145" x14ac:dyDescent="0.15">
      <c r="B12">
        <v>1</v>
      </c>
      <c r="C12">
        <v>1</v>
      </c>
      <c r="D12">
        <v>1</v>
      </c>
      <c r="E12">
        <v>1</v>
      </c>
      <c r="F12">
        <v>2</v>
      </c>
      <c r="G12" t="s">
        <v>111</v>
      </c>
    </row>
    <row r="13" spans="1:145" x14ac:dyDescent="0.15">
      <c r="B13" t="s">
        <v>112</v>
      </c>
      <c r="C13" t="s">
        <v>112</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2022-09-21T04:41:53Z</dcterms:created>
  <dcterms:modified xsi:type="dcterms:W3CDTF">2022-09-21T04:41:53Z</dcterms:modified>
</cp:coreProperties>
</file>