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C:\Users\09010\Desktop\12にかほ市\"/>
    </mc:Choice>
  </mc:AlternateContent>
  <xr:revisionPtr revIDLastSave="0" documentId="8_{ABBC4540-B269-4DA2-9BCB-9AB747F63DA5}" xr6:coauthVersionLast="47" xr6:coauthVersionMax="47" xr10:uidLastSave="{00000000-0000-0000-0000-000000000000}"/>
  <workbookProtection workbookAlgorithmName="SHA-512" workbookHashValue="cdTXrW5fbhBOKpyJWAEUQPkDhHBkKwxNnPLda6rgutkV5xwcksHE6/oly8Jk4kJRqNzJVxQG1HUS2wqvz8g1BA==" workbookSaltValue="6cIh6r13NREK3036LrRQMw==" workbookSpinCount="100000" lockStructure="1"/>
  <bookViews>
    <workbookView xWindow="-120" yWindow="-120" windowWidth="29040" windowHeight="1584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W6" i="5"/>
  <c r="AT10" i="4" s="1"/>
  <c r="V6" i="5"/>
  <c r="U6" i="5"/>
  <c r="T6" i="5"/>
  <c r="S6" i="5"/>
  <c r="AL8" i="4" s="1"/>
  <c r="R6" i="5"/>
  <c r="Q6" i="5"/>
  <c r="P6" i="5"/>
  <c r="O6" i="5"/>
  <c r="I10" i="4" s="1"/>
  <c r="N6" i="5"/>
  <c r="M6" i="5"/>
  <c r="L6" i="5"/>
  <c r="W8" i="4" s="1"/>
  <c r="K6" i="5"/>
  <c r="P8" i="4" s="1"/>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H86" i="4"/>
  <c r="BB10" i="4"/>
  <c r="AL10" i="4"/>
  <c r="AD10" i="4"/>
  <c r="W10" i="4"/>
  <c r="P10" i="4"/>
  <c r="B10" i="4"/>
  <c r="BB8" i="4"/>
  <c r="AT8" i="4"/>
  <c r="AD8" i="4"/>
  <c r="I8" i="4"/>
  <c r="B8" i="4"/>
  <c r="B6" i="4"/>
</calcChain>
</file>

<file path=xl/sharedStrings.xml><?xml version="1.0" encoding="utf-8"?>
<sst xmlns="http://schemas.openxmlformats.org/spreadsheetml/2006/main" count="236" uniqueCount="118">
  <si>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</si>
  <si>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</si>
  <si>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</si>
  <si>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</si>
  <si>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</si>
  <si>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</si>
  <si>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</si>
  <si>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</si>
  <si>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</si>
  <si>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</si>
  <si>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</si>
  <si>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</si>
  <si>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</si>
  <si>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</si>
  <si>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</si>
  <si>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</si>
  <si>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</si>
  <si>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</si>
  <si>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</si>
  <si>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</si>
  <si>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</si>
  <si>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</si>
  <si>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</si>
  <si>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</si>
  <si>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</si>
  <si>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</si>
  <si>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</si>
  <si>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</si>
  <si>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</si>
  <si>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</si>
  <si>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</si>
  <si>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</si>
  <si>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</si>
  <si>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</si>
  <si>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</si>
  <si>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</si>
  <si>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</si>
  <si>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</si>
  <si>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</si>
  <si>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</si>
  <si>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</si>
  <si>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</si>
  <si>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</si>
  <si>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</si>
  <si>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</si>
  <si>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</si>
  <si>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</si>
  <si>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</si>
  <si>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</si>
  <si>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</si>
  <si>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</si>
  <si>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</si>
  <si>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</si>
  <si>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</si>
  <si>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</si>
  <si>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</si>
  <si>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</si>
  <si>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</si>
  <si>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</si>
  <si>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</si>
  <si>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</si>
  <si>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</si>
  <si>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</si>
  <si>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</si>
  <si>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</si>
  <si>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</si>
  <si>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</si>
  <si>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</si>
  <si>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</si>
  <si>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</si>
  <si>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</si>
  <si>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</si>
  <si>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</si>
  <si>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</si>
  <si>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</si>
  <si>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</si>
  <si>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</si>
  <si>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</si>
  <si>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</si>
  <si>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</si>
  <si>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</si>
  <si>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</si>
  <si>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</si>
  <si>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</si>
  <si>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</si>
  <si>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</si>
  <si>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</si>
  <si>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</si>
  <si>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</si>
  <si>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</si>
  <si>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</si>
  <si>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</si>
  <si>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</si>
  <si>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</si>
  <si>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</si>
  <si>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</si>
  <si>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にかほ市</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</si>
  <si>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</si>
  <si>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</si>
  <si>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</si>
  <si>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</si>
  <si>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</si>
  <si>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</si>
  <si>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</si>
  <si>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</si>
  <si>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</si>
  <si>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</si>
  <si>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</si>
  <si>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</si>
  <si>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</si>
  <si>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</si>
  <si>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</si>
  <si>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</si>
  <si>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</si>
  <si>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</si>
  <si>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 xml:space="preserve">　経営の健全性・効率性については、現下の人口減少、施設・設備の更新投資の増大など厳しさが増す経営環境を踏まえ、経営基盤の強化や財政マネジメントの向上等を目的とした地方公営企業法への移行に向けて取り組んでおり、令和６年度に公営企業会計を適用する予定です。
　投資規模の適正化、整備進度の調整等に配慮し、過大投資、過度の先行投資となることのないよう留意した上で「適正な原価」を図り、安定した事業経営の推進に努めます。
</t>
    <rPh sb="93" eb="94">
      <t>ム</t>
    </rPh>
    <rPh sb="110" eb="112">
      <t>コウエイ</t>
    </rPh>
    <rPh sb="112" eb="114">
      <t>キギョウ</t>
    </rPh>
    <rPh sb="114" eb="116">
      <t>カイケイ</t>
    </rPh>
    <rPh sb="117" eb="119">
      <t>テキヨウ</t>
    </rPh>
    <rPh sb="121" eb="123">
      <t>ヨテイ</t>
    </rPh>
    <rPh sb="176" eb="177">
      <t>ウエ</t>
    </rPh>
    <rPh sb="189" eb="191">
      <t>アンテイ</t>
    </rPh>
    <rPh sb="193" eb="195">
      <t>ジギョウ</t>
    </rPh>
    <rPh sb="198" eb="200">
      <t>スイシン</t>
    </rPh>
    <rPh sb="201" eb="202">
      <t>ツト</t>
    </rPh>
    <phoneticPr fontId="4"/>
  </si>
  <si>
    <t xml:space="preserve">　平成４年４月に院内地区が供用開始されてから、各地区で順次整備が進められてきましたが、経年による処理機能の低下がみられる施設が存在します。
　現在のところ管渠の更新・老朽化対策を実施する予定はありませんが、供用人口の減少が見込まれるため、施設の適正化を目標に処理場の統廃合や公共下水道への接続を進めます。
</t>
    <rPh sb="43" eb="45">
      <t>ケイネン</t>
    </rPh>
    <rPh sb="147" eb="148">
      <t>スス</t>
    </rPh>
    <phoneticPr fontId="4"/>
  </si>
  <si>
    <t>　①収益的収支比率は、前年と比較して減少しており、目標値である100％を下回っていることから、引き続き健全な経営の推進に努めます。
　④企業債残高対事業規模比率は、全国平均及び類似団体平均と比較して高くなっていることから、健全性及び効率性の更なる向上に努めます。
　⑤経費回収率は、全国平均及び類似団体平均を上回っていますが、100％に達していないため、引き続き適正な使用料収入の確保及び汚水処理費の削減に努めます。
　⑥汚水処理原価は、全国平均及び類似団体平均を大きく下回っていますが、引き続き低減に努めます。
　⑦施設利用率は、全国平均及び類似団体平均と比較して高い水準にありますが、引き続き適正な施設利用に努めます。
　⑧水洗化率は、全国平均及び類似団体平均と比較して高くなっていますが、今後も水洗化率の向上に努めます。</t>
    <rPh sb="18" eb="20">
      <t>ゲンショウ</t>
    </rPh>
    <rPh sb="57" eb="59">
      <t>スイシン</t>
    </rPh>
    <rPh sb="120" eb="121">
      <t>サラ</t>
    </rPh>
    <rPh sb="168" eb="169">
      <t>タッ</t>
    </rPh>
    <rPh sb="232" eb="233">
      <t>オオ</t>
    </rPh>
    <rPh sb="235" eb="237">
      <t>シタマワ</t>
    </rPh>
    <rPh sb="248" eb="250">
      <t>テイゲン</t>
    </rPh>
    <rPh sb="270" eb="271">
      <t>オヨ</t>
    </rPh>
    <rPh sb="294" eb="295">
      <t>ヒ</t>
    </rPh>
    <rPh sb="296" eb="297">
      <t>ツヅ</t>
    </rPh>
    <rPh sb="298" eb="300">
      <t>テキセイ</t>
    </rPh>
    <rPh sb="301" eb="303">
      <t>シセツ</t>
    </rPh>
    <rPh sb="303" eb="305">
      <t>リヨウ</t>
    </rPh>
    <rPh sb="306" eb="307">
      <t>ツト</t>
    </rPh>
    <rPh sb="358" eb="359">
      <t>ツト</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</si>
</sst>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formatCode="#,##0.00;&quot;△&quot;#,##0.00">
                  <c:v>0</c:v>
                </c:pt>
                <c:pt idx="1">
                  <c:v>0.06</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8EA0-42EC-9D61-762C80FDAB42}"/>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2.0499999999999998</c:v>
                </c:pt>
                <c:pt idx="1">
                  <c:v>0.01</c:v>
                </c:pt>
                <c:pt idx="2">
                  <c:v>0.01</c:v>
                </c:pt>
                <c:pt idx="3">
                  <c:v>0.02</c:v>
                </c:pt>
                <c:pt idx="4">
                  <c:v>0.25</c:v>
                </c:pt>
              </c:numCache>
            </c:numRef>
          </c:val>
          <c:smooth val="0"/>
          <c:extLst>
            <c:ext xmlns:c16="http://schemas.microsoft.com/office/drawing/2014/chart" uri="{C3380CC4-5D6E-409C-BE32-E72D297353CC}">
              <c16:uniqueId val="{00000001-8EA0-42EC-9D61-762C80FDAB42}"/>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89.58</c:v>
                </c:pt>
                <c:pt idx="1">
                  <c:v>88.67</c:v>
                </c:pt>
                <c:pt idx="2">
                  <c:v>86.08</c:v>
                </c:pt>
                <c:pt idx="3">
                  <c:v>84.4</c:v>
                </c:pt>
                <c:pt idx="4">
                  <c:v>85.11</c:v>
                </c:pt>
              </c:numCache>
            </c:numRef>
          </c:val>
          <c:extLst>
            <c:ext xmlns:c16="http://schemas.microsoft.com/office/drawing/2014/chart" uri="{C3380CC4-5D6E-409C-BE32-E72D297353CC}">
              <c16:uniqueId val="{00000000-8768-4224-A0D3-25BD142F249E}"/>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60.65</c:v>
                </c:pt>
                <c:pt idx="1">
                  <c:v>51.75</c:v>
                </c:pt>
                <c:pt idx="2">
                  <c:v>50.68</c:v>
                </c:pt>
                <c:pt idx="3">
                  <c:v>50.14</c:v>
                </c:pt>
                <c:pt idx="4">
                  <c:v>54.83</c:v>
                </c:pt>
              </c:numCache>
            </c:numRef>
          </c:val>
          <c:smooth val="0"/>
          <c:extLst>
            <c:ext xmlns:c16="http://schemas.microsoft.com/office/drawing/2014/chart" uri="{C3380CC4-5D6E-409C-BE32-E72D297353CC}">
              <c16:uniqueId val="{00000001-8768-4224-A0D3-25BD142F249E}"/>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91.3</c:v>
                </c:pt>
                <c:pt idx="1">
                  <c:v>91.71</c:v>
                </c:pt>
                <c:pt idx="2">
                  <c:v>92.36</c:v>
                </c:pt>
                <c:pt idx="3">
                  <c:v>92.7</c:v>
                </c:pt>
                <c:pt idx="4">
                  <c:v>93.07</c:v>
                </c:pt>
              </c:numCache>
            </c:numRef>
          </c:val>
          <c:extLst>
            <c:ext xmlns:c16="http://schemas.microsoft.com/office/drawing/2014/chart" uri="{C3380CC4-5D6E-409C-BE32-E72D297353CC}">
              <c16:uniqueId val="{00000000-C2F5-479E-AC9C-0B5202890336}"/>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84.58</c:v>
                </c:pt>
                <c:pt idx="1">
                  <c:v>84.84</c:v>
                </c:pt>
                <c:pt idx="2">
                  <c:v>84.86</c:v>
                </c:pt>
                <c:pt idx="3">
                  <c:v>84.98</c:v>
                </c:pt>
                <c:pt idx="4">
                  <c:v>84.7</c:v>
                </c:pt>
              </c:numCache>
            </c:numRef>
          </c:val>
          <c:smooth val="0"/>
          <c:extLst>
            <c:ext xmlns:c16="http://schemas.microsoft.com/office/drawing/2014/chart" uri="{C3380CC4-5D6E-409C-BE32-E72D297353CC}">
              <c16:uniqueId val="{00000001-C2F5-479E-AC9C-0B5202890336}"/>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52.48</c:v>
                </c:pt>
                <c:pt idx="1">
                  <c:v>61.92</c:v>
                </c:pt>
                <c:pt idx="2">
                  <c:v>62.09</c:v>
                </c:pt>
                <c:pt idx="3">
                  <c:v>60.57</c:v>
                </c:pt>
                <c:pt idx="4">
                  <c:v>58.53</c:v>
                </c:pt>
              </c:numCache>
            </c:numRef>
          </c:val>
          <c:extLst>
            <c:ext xmlns:c16="http://schemas.microsoft.com/office/drawing/2014/chart" uri="{C3380CC4-5D6E-409C-BE32-E72D297353CC}">
              <c16:uniqueId val="{00000000-0D21-4538-8245-1229576F153D}"/>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D21-4538-8245-1229576F153D}"/>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A1A-4A87-9C71-C83882F974F2}"/>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A1A-4A87-9C71-C83882F974F2}"/>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AF5-4137-944F-5D401105D2A5}"/>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AF5-4137-944F-5D401105D2A5}"/>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88B-451E-9098-268037F0CBB9}"/>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88B-451E-9098-268037F0CBB9}"/>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184-4090-9FE6-E8BDD4453ED5}"/>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184-4090-9FE6-E8BDD4453ED5}"/>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1326.04</c:v>
                </c:pt>
                <c:pt idx="1">
                  <c:v>1296.8699999999999</c:v>
                </c:pt>
                <c:pt idx="2">
                  <c:v>1280.6300000000001</c:v>
                </c:pt>
                <c:pt idx="3">
                  <c:v>1238.82</c:v>
                </c:pt>
                <c:pt idx="4">
                  <c:v>1158.28</c:v>
                </c:pt>
              </c:numCache>
            </c:numRef>
          </c:val>
          <c:extLst>
            <c:ext xmlns:c16="http://schemas.microsoft.com/office/drawing/2014/chart" uri="{C3380CC4-5D6E-409C-BE32-E72D297353CC}">
              <c16:uniqueId val="{00000000-4905-40DD-8957-3CBC6FC3CBBE}"/>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974.93</c:v>
                </c:pt>
                <c:pt idx="1">
                  <c:v>855.8</c:v>
                </c:pt>
                <c:pt idx="2">
                  <c:v>789.46</c:v>
                </c:pt>
                <c:pt idx="3">
                  <c:v>826.83</c:v>
                </c:pt>
                <c:pt idx="4">
                  <c:v>867.83</c:v>
                </c:pt>
              </c:numCache>
            </c:numRef>
          </c:val>
          <c:smooth val="0"/>
          <c:extLst>
            <c:ext xmlns:c16="http://schemas.microsoft.com/office/drawing/2014/chart" uri="{C3380CC4-5D6E-409C-BE32-E72D297353CC}">
              <c16:uniqueId val="{00000001-4905-40DD-8957-3CBC6FC3CBBE}"/>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51.82</c:v>
                </c:pt>
                <c:pt idx="1">
                  <c:v>78.39</c:v>
                </c:pt>
                <c:pt idx="2">
                  <c:v>73.67</c:v>
                </c:pt>
                <c:pt idx="3">
                  <c:v>75.53</c:v>
                </c:pt>
                <c:pt idx="4">
                  <c:v>83.23</c:v>
                </c:pt>
              </c:numCache>
            </c:numRef>
          </c:val>
          <c:extLst>
            <c:ext xmlns:c16="http://schemas.microsoft.com/office/drawing/2014/chart" uri="{C3380CC4-5D6E-409C-BE32-E72D297353CC}">
              <c16:uniqueId val="{00000000-7F84-42AF-B029-10C0C723971E}"/>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55.32</c:v>
                </c:pt>
                <c:pt idx="1">
                  <c:v>59.8</c:v>
                </c:pt>
                <c:pt idx="2">
                  <c:v>57.77</c:v>
                </c:pt>
                <c:pt idx="3">
                  <c:v>57.31</c:v>
                </c:pt>
                <c:pt idx="4">
                  <c:v>57.08</c:v>
                </c:pt>
              </c:numCache>
            </c:numRef>
          </c:val>
          <c:smooth val="0"/>
          <c:extLst>
            <c:ext xmlns:c16="http://schemas.microsoft.com/office/drawing/2014/chart" uri="{C3380CC4-5D6E-409C-BE32-E72D297353CC}">
              <c16:uniqueId val="{00000001-7F84-42AF-B029-10C0C723971E}"/>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242.28</c:v>
                </c:pt>
                <c:pt idx="1">
                  <c:v>159.28</c:v>
                </c:pt>
                <c:pt idx="2">
                  <c:v>169.57</c:v>
                </c:pt>
                <c:pt idx="3">
                  <c:v>166.99</c:v>
                </c:pt>
                <c:pt idx="4">
                  <c:v>153.47</c:v>
                </c:pt>
              </c:numCache>
            </c:numRef>
          </c:val>
          <c:extLst>
            <c:ext xmlns:c16="http://schemas.microsoft.com/office/drawing/2014/chart" uri="{C3380CC4-5D6E-409C-BE32-E72D297353CC}">
              <c16:uniqueId val="{00000000-4E32-42F5-A695-C0B73BB2E114}"/>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283.17</c:v>
                </c:pt>
                <c:pt idx="1">
                  <c:v>263.76</c:v>
                </c:pt>
                <c:pt idx="2">
                  <c:v>274.35000000000002</c:v>
                </c:pt>
                <c:pt idx="3">
                  <c:v>273.52</c:v>
                </c:pt>
                <c:pt idx="4">
                  <c:v>274.99</c:v>
                </c:pt>
              </c:numCache>
            </c:numRef>
          </c:val>
          <c:smooth val="0"/>
          <c:extLst>
            <c:ext xmlns:c16="http://schemas.microsoft.com/office/drawing/2014/chart" uri="{C3380CC4-5D6E-409C-BE32-E72D297353CC}">
              <c16:uniqueId val="{00000001-4E32-42F5-A695-C0B73BB2E114}"/>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【832.52】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【54.84】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【253.04】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【60.94】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zoomScaleNormal="100"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秋田県　にかほ市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農業集落排水</v>
      </c>
      <c r="Q8" s="72"/>
      <c r="R8" s="72"/>
      <c r="S8" s="72"/>
      <c r="T8" s="72"/>
      <c r="U8" s="72"/>
      <c r="V8" s="72"/>
      <c r="W8" s="72" t="str">
        <f>データ!L6</f>
        <v>F2</v>
      </c>
      <c r="X8" s="72"/>
      <c r="Y8" s="72"/>
      <c r="Z8" s="72"/>
      <c r="AA8" s="72"/>
      <c r="AB8" s="72"/>
      <c r="AC8" s="72"/>
      <c r="AD8" s="73" t="str">
        <f>データ!$M$6</f>
        <v>非設置</v>
      </c>
      <c r="AE8" s="73"/>
      <c r="AF8" s="73"/>
      <c r="AG8" s="73"/>
      <c r="AH8" s="73"/>
      <c r="AI8" s="73"/>
      <c r="AJ8" s="73"/>
      <c r="AK8" s="3"/>
      <c r="AL8" s="69">
        <f>データ!S6</f>
        <v>23841</v>
      </c>
      <c r="AM8" s="69"/>
      <c r="AN8" s="69"/>
      <c r="AO8" s="69"/>
      <c r="AP8" s="69"/>
      <c r="AQ8" s="69"/>
      <c r="AR8" s="69"/>
      <c r="AS8" s="69"/>
      <c r="AT8" s="68">
        <f>データ!T6</f>
        <v>241.13</v>
      </c>
      <c r="AU8" s="68"/>
      <c r="AV8" s="68"/>
      <c r="AW8" s="68"/>
      <c r="AX8" s="68"/>
      <c r="AY8" s="68"/>
      <c r="AZ8" s="68"/>
      <c r="BA8" s="68"/>
      <c r="BB8" s="68">
        <f>データ!U6</f>
        <v>98.87</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t="str">
        <f>データ!O6</f>
        <v>該当数値なし</v>
      </c>
      <c r="J10" s="68"/>
      <c r="K10" s="68"/>
      <c r="L10" s="68"/>
      <c r="M10" s="68"/>
      <c r="N10" s="68"/>
      <c r="O10" s="68"/>
      <c r="P10" s="68">
        <f>データ!P6</f>
        <v>26.91</v>
      </c>
      <c r="Q10" s="68"/>
      <c r="R10" s="68"/>
      <c r="S10" s="68"/>
      <c r="T10" s="68"/>
      <c r="U10" s="68"/>
      <c r="V10" s="68"/>
      <c r="W10" s="68">
        <f>データ!Q6</f>
        <v>100</v>
      </c>
      <c r="X10" s="68"/>
      <c r="Y10" s="68"/>
      <c r="Z10" s="68"/>
      <c r="AA10" s="68"/>
      <c r="AB10" s="68"/>
      <c r="AC10" s="68"/>
      <c r="AD10" s="69">
        <f>データ!R6</f>
        <v>2420</v>
      </c>
      <c r="AE10" s="69"/>
      <c r="AF10" s="69"/>
      <c r="AG10" s="69"/>
      <c r="AH10" s="69"/>
      <c r="AI10" s="69"/>
      <c r="AJ10" s="69"/>
      <c r="AK10" s="2"/>
      <c r="AL10" s="69">
        <f>データ!V6</f>
        <v>6367</v>
      </c>
      <c r="AM10" s="69"/>
      <c r="AN10" s="69"/>
      <c r="AO10" s="69"/>
      <c r="AP10" s="69"/>
      <c r="AQ10" s="69"/>
      <c r="AR10" s="69"/>
      <c r="AS10" s="69"/>
      <c r="AT10" s="68">
        <f>データ!W6</f>
        <v>3.95</v>
      </c>
      <c r="AU10" s="68"/>
      <c r="AV10" s="68"/>
      <c r="AW10" s="68"/>
      <c r="AX10" s="68"/>
      <c r="AY10" s="68"/>
      <c r="AZ10" s="68"/>
      <c r="BA10" s="68"/>
      <c r="BB10" s="68">
        <f>データ!X6</f>
        <v>1611.9</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117</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116</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115</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【832.52】</v>
      </c>
      <c r="I86" s="26" t="str">
        <f>データ!CA6</f>
        <v>【60.94】</v>
      </c>
      <c r="J86" s="26" t="str">
        <f>データ!CL6</f>
        <v>【253.04】</v>
      </c>
      <c r="K86" s="26" t="str">
        <f>データ!CW6</f>
        <v>【54.84】</v>
      </c>
      <c r="L86" s="26" t="str">
        <f>データ!DH6</f>
        <v>【86.60】</v>
      </c>
      <c r="M86" s="26" t="s">
        <v>43</v>
      </c>
      <c r="N86" s="26" t="s">
        <v>43</v>
      </c>
      <c r="O86" s="26" t="str">
        <f>データ!EO6</f>
        <v>【0.16】</v>
      </c>
    </row>
  </sheetData>
  <sheetProtection algorithmName="SHA-512" hashValue="mYfZy1vboUjtBvJQCF0Rd1zKHjim/qTCtGEwiEwzXMl1eI3P0ze6SKRBUkRLV4ylOgZTfRPxH7ihf6cRvkDk5Q==" saltValue="YWO9Y+ud4CA0zfcqVI3qxA=="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44</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45</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46</v>
      </c>
      <c r="B3" s="29" t="s">
        <v>47</v>
      </c>
      <c r="C3" s="29" t="s">
        <v>48</v>
      </c>
      <c r="D3" s="29" t="s">
        <v>49</v>
      </c>
      <c r="E3" s="29" t="s">
        <v>50</v>
      </c>
      <c r="F3" s="29" t="s">
        <v>51</v>
      </c>
      <c r="G3" s="29" t="s">
        <v>52</v>
      </c>
      <c r="H3" s="77" t="s">
        <v>53</v>
      </c>
      <c r="I3" s="78"/>
      <c r="J3" s="78"/>
      <c r="K3" s="78"/>
      <c r="L3" s="78"/>
      <c r="M3" s="78"/>
      <c r="N3" s="78"/>
      <c r="O3" s="78"/>
      <c r="P3" s="78"/>
      <c r="Q3" s="78"/>
      <c r="R3" s="78"/>
      <c r="S3" s="78"/>
      <c r="T3" s="78"/>
      <c r="U3" s="78"/>
      <c r="V3" s="78"/>
      <c r="W3" s="78"/>
      <c r="X3" s="79"/>
      <c r="Y3" s="83" t="s">
        <v>54</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28</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5"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5" s="36" customFormat="1" x14ac:dyDescent="0.15">
      <c r="A6" s="28" t="s">
        <v>95</v>
      </c>
      <c r="B6" s="33">
        <f>B7</f>
        <v>2020</v>
      </c>
      <c r="C6" s="33">
        <f t="shared" ref="C6:X6" si="3">C7</f>
        <v>52141</v>
      </c>
      <c r="D6" s="33">
        <f t="shared" si="3"/>
        <v>47</v>
      </c>
      <c r="E6" s="33">
        <f t="shared" si="3"/>
        <v>17</v>
      </c>
      <c r="F6" s="33">
        <f t="shared" si="3"/>
        <v>5</v>
      </c>
      <c r="G6" s="33">
        <f t="shared" si="3"/>
        <v>0</v>
      </c>
      <c r="H6" s="33" t="str">
        <f t="shared" si="3"/>
        <v>秋田県　にかほ市</v>
      </c>
      <c r="I6" s="33" t="str">
        <f t="shared" si="3"/>
        <v>法非適用</v>
      </c>
      <c r="J6" s="33" t="str">
        <f t="shared" si="3"/>
        <v>下水道事業</v>
      </c>
      <c r="K6" s="33" t="str">
        <f t="shared" si="3"/>
        <v>農業集落排水</v>
      </c>
      <c r="L6" s="33" t="str">
        <f t="shared" si="3"/>
        <v>F2</v>
      </c>
      <c r="M6" s="33" t="str">
        <f t="shared" si="3"/>
        <v>非設置</v>
      </c>
      <c r="N6" s="34" t="str">
        <f t="shared" si="3"/>
        <v>-</v>
      </c>
      <c r="O6" s="34" t="str">
        <f t="shared" si="3"/>
        <v>該当数値なし</v>
      </c>
      <c r="P6" s="34">
        <f t="shared" si="3"/>
        <v>26.91</v>
      </c>
      <c r="Q6" s="34">
        <f t="shared" si="3"/>
        <v>100</v>
      </c>
      <c r="R6" s="34">
        <f t="shared" si="3"/>
        <v>2420</v>
      </c>
      <c r="S6" s="34">
        <f t="shared" si="3"/>
        <v>23841</v>
      </c>
      <c r="T6" s="34">
        <f t="shared" si="3"/>
        <v>241.13</v>
      </c>
      <c r="U6" s="34">
        <f t="shared" si="3"/>
        <v>98.87</v>
      </c>
      <c r="V6" s="34">
        <f t="shared" si="3"/>
        <v>6367</v>
      </c>
      <c r="W6" s="34">
        <f t="shared" si="3"/>
        <v>3.95</v>
      </c>
      <c r="X6" s="34">
        <f t="shared" si="3"/>
        <v>1611.9</v>
      </c>
      <c r="Y6" s="35">
        <f>IF(Y7="",NA(),Y7)</f>
        <v>52.48</v>
      </c>
      <c r="Z6" s="35">
        <f t="shared" ref="Z6:AH6" si="4">IF(Z7="",NA(),Z7)</f>
        <v>61.92</v>
      </c>
      <c r="AA6" s="35">
        <f t="shared" si="4"/>
        <v>62.09</v>
      </c>
      <c r="AB6" s="35">
        <f t="shared" si="4"/>
        <v>60.57</v>
      </c>
      <c r="AC6" s="35">
        <f t="shared" si="4"/>
        <v>58.53</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1326.04</v>
      </c>
      <c r="BG6" s="35">
        <f t="shared" ref="BG6:BO6" si="7">IF(BG7="",NA(),BG7)</f>
        <v>1296.8699999999999</v>
      </c>
      <c r="BH6" s="35">
        <f t="shared" si="7"/>
        <v>1280.6300000000001</v>
      </c>
      <c r="BI6" s="35">
        <f t="shared" si="7"/>
        <v>1238.82</v>
      </c>
      <c r="BJ6" s="35">
        <f t="shared" si="7"/>
        <v>1158.28</v>
      </c>
      <c r="BK6" s="35">
        <f t="shared" si="7"/>
        <v>974.93</v>
      </c>
      <c r="BL6" s="35">
        <f t="shared" si="7"/>
        <v>855.8</v>
      </c>
      <c r="BM6" s="35">
        <f t="shared" si="7"/>
        <v>789.46</v>
      </c>
      <c r="BN6" s="35">
        <f t="shared" si="7"/>
        <v>826.83</v>
      </c>
      <c r="BO6" s="35">
        <f t="shared" si="7"/>
        <v>867.83</v>
      </c>
      <c r="BP6" s="34" t="str">
        <f>IF(BP7="","",IF(BP7="-","【-】","【"&amp;SUBSTITUTE(TEXT(BP7,"#,##0.00"),"-","△")&amp;"】"))</f>
        <v>【832.52】</v>
      </c>
      <c r="BQ6" s="35">
        <f>IF(BQ7="",NA(),BQ7)</f>
        <v>51.82</v>
      </c>
      <c r="BR6" s="35">
        <f t="shared" ref="BR6:BZ6" si="8">IF(BR7="",NA(),BR7)</f>
        <v>78.39</v>
      </c>
      <c r="BS6" s="35">
        <f t="shared" si="8"/>
        <v>73.67</v>
      </c>
      <c r="BT6" s="35">
        <f t="shared" si="8"/>
        <v>75.53</v>
      </c>
      <c r="BU6" s="35">
        <f t="shared" si="8"/>
        <v>83.23</v>
      </c>
      <c r="BV6" s="35">
        <f t="shared" si="8"/>
        <v>55.32</v>
      </c>
      <c r="BW6" s="35">
        <f t="shared" si="8"/>
        <v>59.8</v>
      </c>
      <c r="BX6" s="35">
        <f t="shared" si="8"/>
        <v>57.77</v>
      </c>
      <c r="BY6" s="35">
        <f t="shared" si="8"/>
        <v>57.31</v>
      </c>
      <c r="BZ6" s="35">
        <f t="shared" si="8"/>
        <v>57.08</v>
      </c>
      <c r="CA6" s="34" t="str">
        <f>IF(CA7="","",IF(CA7="-","【-】","【"&amp;SUBSTITUTE(TEXT(CA7,"#,##0.00"),"-","△")&amp;"】"))</f>
        <v>【60.94】</v>
      </c>
      <c r="CB6" s="35">
        <f>IF(CB7="",NA(),CB7)</f>
        <v>242.28</v>
      </c>
      <c r="CC6" s="35">
        <f t="shared" ref="CC6:CK6" si="9">IF(CC7="",NA(),CC7)</f>
        <v>159.28</v>
      </c>
      <c r="CD6" s="35">
        <f t="shared" si="9"/>
        <v>169.57</v>
      </c>
      <c r="CE6" s="35">
        <f t="shared" si="9"/>
        <v>166.99</v>
      </c>
      <c r="CF6" s="35">
        <f t="shared" si="9"/>
        <v>153.47</v>
      </c>
      <c r="CG6" s="35">
        <f t="shared" si="9"/>
        <v>283.17</v>
      </c>
      <c r="CH6" s="35">
        <f t="shared" si="9"/>
        <v>263.76</v>
      </c>
      <c r="CI6" s="35">
        <f t="shared" si="9"/>
        <v>274.35000000000002</v>
      </c>
      <c r="CJ6" s="35">
        <f t="shared" si="9"/>
        <v>273.52</v>
      </c>
      <c r="CK6" s="35">
        <f t="shared" si="9"/>
        <v>274.99</v>
      </c>
      <c r="CL6" s="34" t="str">
        <f>IF(CL7="","",IF(CL7="-","【-】","【"&amp;SUBSTITUTE(TEXT(CL7,"#,##0.00"),"-","△")&amp;"】"))</f>
        <v>【253.04】</v>
      </c>
      <c r="CM6" s="35">
        <f>IF(CM7="",NA(),CM7)</f>
        <v>89.58</v>
      </c>
      <c r="CN6" s="35">
        <f t="shared" ref="CN6:CV6" si="10">IF(CN7="",NA(),CN7)</f>
        <v>88.67</v>
      </c>
      <c r="CO6" s="35">
        <f t="shared" si="10"/>
        <v>86.08</v>
      </c>
      <c r="CP6" s="35">
        <f t="shared" si="10"/>
        <v>84.4</v>
      </c>
      <c r="CQ6" s="35">
        <f t="shared" si="10"/>
        <v>85.11</v>
      </c>
      <c r="CR6" s="35">
        <f t="shared" si="10"/>
        <v>60.65</v>
      </c>
      <c r="CS6" s="35">
        <f t="shared" si="10"/>
        <v>51.75</v>
      </c>
      <c r="CT6" s="35">
        <f t="shared" si="10"/>
        <v>50.68</v>
      </c>
      <c r="CU6" s="35">
        <f t="shared" si="10"/>
        <v>50.14</v>
      </c>
      <c r="CV6" s="35">
        <f t="shared" si="10"/>
        <v>54.83</v>
      </c>
      <c r="CW6" s="34" t="str">
        <f>IF(CW7="","",IF(CW7="-","【-】","【"&amp;SUBSTITUTE(TEXT(CW7,"#,##0.00"),"-","△")&amp;"】"))</f>
        <v>【54.84】</v>
      </c>
      <c r="CX6" s="35">
        <f>IF(CX7="",NA(),CX7)</f>
        <v>91.3</v>
      </c>
      <c r="CY6" s="35">
        <f t="shared" ref="CY6:DG6" si="11">IF(CY7="",NA(),CY7)</f>
        <v>91.71</v>
      </c>
      <c r="CZ6" s="35">
        <f t="shared" si="11"/>
        <v>92.36</v>
      </c>
      <c r="DA6" s="35">
        <f t="shared" si="11"/>
        <v>92.7</v>
      </c>
      <c r="DB6" s="35">
        <f t="shared" si="11"/>
        <v>93.07</v>
      </c>
      <c r="DC6" s="35">
        <f t="shared" si="11"/>
        <v>84.58</v>
      </c>
      <c r="DD6" s="35">
        <f t="shared" si="11"/>
        <v>84.84</v>
      </c>
      <c r="DE6" s="35">
        <f t="shared" si="11"/>
        <v>84.86</v>
      </c>
      <c r="DF6" s="35">
        <f t="shared" si="11"/>
        <v>84.98</v>
      </c>
      <c r="DG6" s="35">
        <f t="shared" si="11"/>
        <v>84.7</v>
      </c>
      <c r="DH6" s="34" t="str">
        <f>IF(DH7="","",IF(DH7="-","【-】","【"&amp;SUBSTITUTE(TEXT(DH7,"#,##0.00"),"-","△")&amp;"】"))</f>
        <v>【86.60】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5">
        <f t="shared" ref="EF6:EN6" si="14">IF(EF7="",NA(),EF7)</f>
        <v>0.06</v>
      </c>
      <c r="EG6" s="34">
        <f t="shared" si="14"/>
        <v>0</v>
      </c>
      <c r="EH6" s="34">
        <f t="shared" si="14"/>
        <v>0</v>
      </c>
      <c r="EI6" s="34">
        <f t="shared" si="14"/>
        <v>0</v>
      </c>
      <c r="EJ6" s="35">
        <f t="shared" si="14"/>
        <v>2.0499999999999998</v>
      </c>
      <c r="EK6" s="35">
        <f t="shared" si="14"/>
        <v>0.01</v>
      </c>
      <c r="EL6" s="35">
        <f t="shared" si="14"/>
        <v>0.01</v>
      </c>
      <c r="EM6" s="35">
        <f t="shared" si="14"/>
        <v>0.02</v>
      </c>
      <c r="EN6" s="35">
        <f t="shared" si="14"/>
        <v>0.25</v>
      </c>
      <c r="EO6" s="34" t="str">
        <f>IF(EO7="","",IF(EO7="-","【-】","【"&amp;SUBSTITUTE(TEXT(EO7,"#,##0.00"),"-","△")&amp;"】"))</f>
        <v>【0.16】</v>
      </c>
    </row>
    <row r="7" spans="1:145" s="36" customFormat="1" x14ac:dyDescent="0.15">
      <c r="A7" s="28"/>
      <c r="B7" s="37">
        <v>2020</v>
      </c>
      <c r="C7" s="37">
        <v>52141</v>
      </c>
      <c r="D7" s="37">
        <v>47</v>
      </c>
      <c r="E7" s="37">
        <v>17</v>
      </c>
      <c r="F7" s="37">
        <v>5</v>
      </c>
      <c r="G7" s="37">
        <v>0</v>
      </c>
      <c r="H7" s="37" t="s">
        <v>96</v>
      </c>
      <c r="I7" s="37" t="s">
        <v>97</v>
      </c>
      <c r="J7" s="37" t="s">
        <v>98</v>
      </c>
      <c r="K7" s="37" t="s">
        <v>99</v>
      </c>
      <c r="L7" s="37" t="s">
        <v>100</v>
      </c>
      <c r="M7" s="37" t="s">
        <v>101</v>
      </c>
      <c r="N7" s="38" t="s">
        <v>102</v>
      </c>
      <c r="O7" s="38" t="s">
        <v>103</v>
      </c>
      <c r="P7" s="38">
        <v>26.91</v>
      </c>
      <c r="Q7" s="38">
        <v>100</v>
      </c>
      <c r="R7" s="38">
        <v>2420</v>
      </c>
      <c r="S7" s="38">
        <v>23841</v>
      </c>
      <c r="T7" s="38">
        <v>241.13</v>
      </c>
      <c r="U7" s="38">
        <v>98.87</v>
      </c>
      <c r="V7" s="38">
        <v>6367</v>
      </c>
      <c r="W7" s="38">
        <v>3.95</v>
      </c>
      <c r="X7" s="38">
        <v>1611.9</v>
      </c>
      <c r="Y7" s="38">
        <v>52.48</v>
      </c>
      <c r="Z7" s="38">
        <v>61.92</v>
      </c>
      <c r="AA7" s="38">
        <v>62.09</v>
      </c>
      <c r="AB7" s="38">
        <v>60.57</v>
      </c>
      <c r="AC7" s="38">
        <v>58.53</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1326.04</v>
      </c>
      <c r="BG7" s="38">
        <v>1296.8699999999999</v>
      </c>
      <c r="BH7" s="38">
        <v>1280.6300000000001</v>
      </c>
      <c r="BI7" s="38">
        <v>1238.82</v>
      </c>
      <c r="BJ7" s="38">
        <v>1158.28</v>
      </c>
      <c r="BK7" s="38">
        <v>974.93</v>
      </c>
      <c r="BL7" s="38">
        <v>855.8</v>
      </c>
      <c r="BM7" s="38">
        <v>789.46</v>
      </c>
      <c r="BN7" s="38">
        <v>826.83</v>
      </c>
      <c r="BO7" s="38">
        <v>867.83</v>
      </c>
      <c r="BP7" s="38">
        <v>832.52</v>
      </c>
      <c r="BQ7" s="38">
        <v>51.82</v>
      </c>
      <c r="BR7" s="38">
        <v>78.39</v>
      </c>
      <c r="BS7" s="38">
        <v>73.67</v>
      </c>
      <c r="BT7" s="38">
        <v>75.53</v>
      </c>
      <c r="BU7" s="38">
        <v>83.23</v>
      </c>
      <c r="BV7" s="38">
        <v>55.32</v>
      </c>
      <c r="BW7" s="38">
        <v>59.8</v>
      </c>
      <c r="BX7" s="38">
        <v>57.77</v>
      </c>
      <c r="BY7" s="38">
        <v>57.31</v>
      </c>
      <c r="BZ7" s="38">
        <v>57.08</v>
      </c>
      <c r="CA7" s="38">
        <v>60.94</v>
      </c>
      <c r="CB7" s="38">
        <v>242.28</v>
      </c>
      <c r="CC7" s="38">
        <v>159.28</v>
      </c>
      <c r="CD7" s="38">
        <v>169.57</v>
      </c>
      <c r="CE7" s="38">
        <v>166.99</v>
      </c>
      <c r="CF7" s="38">
        <v>153.47</v>
      </c>
      <c r="CG7" s="38">
        <v>283.17</v>
      </c>
      <c r="CH7" s="38">
        <v>263.76</v>
      </c>
      <c r="CI7" s="38">
        <v>274.35000000000002</v>
      </c>
      <c r="CJ7" s="38">
        <v>273.52</v>
      </c>
      <c r="CK7" s="38">
        <v>274.99</v>
      </c>
      <c r="CL7" s="38">
        <v>253.04</v>
      </c>
      <c r="CM7" s="38">
        <v>89.58</v>
      </c>
      <c r="CN7" s="38">
        <v>88.67</v>
      </c>
      <c r="CO7" s="38">
        <v>86.08</v>
      </c>
      <c r="CP7" s="38">
        <v>84.4</v>
      </c>
      <c r="CQ7" s="38">
        <v>85.11</v>
      </c>
      <c r="CR7" s="38">
        <v>60.65</v>
      </c>
      <c r="CS7" s="38">
        <v>51.75</v>
      </c>
      <c r="CT7" s="38">
        <v>50.68</v>
      </c>
      <c r="CU7" s="38">
        <v>50.14</v>
      </c>
      <c r="CV7" s="38">
        <v>54.83</v>
      </c>
      <c r="CW7" s="38">
        <v>54.84</v>
      </c>
      <c r="CX7" s="38">
        <v>91.3</v>
      </c>
      <c r="CY7" s="38">
        <v>91.71</v>
      </c>
      <c r="CZ7" s="38">
        <v>92.36</v>
      </c>
      <c r="DA7" s="38">
        <v>92.7</v>
      </c>
      <c r="DB7" s="38">
        <v>93.07</v>
      </c>
      <c r="DC7" s="38">
        <v>84.58</v>
      </c>
      <c r="DD7" s="38">
        <v>84.84</v>
      </c>
      <c r="DE7" s="38">
        <v>84.86</v>
      </c>
      <c r="DF7" s="38">
        <v>84.98</v>
      </c>
      <c r="DG7" s="38">
        <v>84.7</v>
      </c>
      <c r="DH7" s="38">
        <v>86.6</v>
      </c>
      <c r="DI7" s="38"/>
      <c r="DJ7" s="38"/>
      <c r="DK7" s="38"/>
      <c r="DL7" s="38"/>
      <c r="DM7" s="38"/>
      <c r="DN7" s="38"/>
      <c r="DO7" s="38"/>
      <c r="DP7" s="38"/>
      <c r="DQ7" s="38"/>
      <c r="DR7" s="38"/>
      <c r="DS7" s="38"/>
      <c r="DT7" s="38"/>
      <c r="DU7" s="38"/>
      <c r="DV7" s="38"/>
      <c r="DW7" s="38"/>
      <c r="DX7" s="38"/>
      <c r="DY7" s="38"/>
      <c r="DZ7" s="38"/>
      <c r="EA7" s="38"/>
      <c r="EB7" s="38"/>
      <c r="EC7" s="38"/>
      <c r="ED7" s="38"/>
      <c r="EE7" s="38">
        <v>0</v>
      </c>
      <c r="EF7" s="38">
        <v>0.06</v>
      </c>
      <c r="EG7" s="38">
        <v>0</v>
      </c>
      <c r="EH7" s="38">
        <v>0</v>
      </c>
      <c r="EI7" s="38">
        <v>0</v>
      </c>
      <c r="EJ7" s="38">
        <v>2.0499999999999998</v>
      </c>
      <c r="EK7" s="38">
        <v>0.01</v>
      </c>
      <c r="EL7" s="38">
        <v>0.01</v>
      </c>
      <c r="EM7" s="38">
        <v>0.02</v>
      </c>
      <c r="EN7" s="38">
        <v>0.25</v>
      </c>
      <c r="EO7" s="38">
        <v>0.16</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104</v>
      </c>
      <c r="C9" s="40" t="s">
        <v>105</v>
      </c>
      <c r="D9" s="40" t="s">
        <v>106</v>
      </c>
      <c r="E9" s="40" t="s">
        <v>107</v>
      </c>
      <c r="F9" s="40" t="s">
        <v>108</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47</v>
      </c>
      <c r="B10" s="41">
        <f t="shared" ref="B10:D10" si="15">DATEVALUE($B7+12-B11&amp;"/1/"&amp;B12)</f>
        <v>46753</v>
      </c>
      <c r="C10" s="41">
        <f t="shared" si="15"/>
        <v>47119</v>
      </c>
      <c r="D10" s="41">
        <f t="shared" si="15"/>
        <v>47484</v>
      </c>
      <c r="E10" s="42">
        <f>DATEVALUE($B7+12-E11&amp;"/1/"&amp;E12)</f>
        <v>47849</v>
      </c>
      <c r="F10" s="42">
        <f>DATEVALUE($B7+12-F11&amp;"/1/"&amp;F12)</f>
        <v>48215</v>
      </c>
    </row>
    <row r="11" spans="1:145" x14ac:dyDescent="0.15">
      <c r="B11">
        <v>4</v>
      </c>
      <c r="C11">
        <v>3</v>
      </c>
      <c r="D11">
        <v>2</v>
      </c>
      <c r="E11">
        <v>1</v>
      </c>
      <c r="F11">
        <v>0</v>
      </c>
      <c r="G11" t="s">
        <v>109</v>
      </c>
    </row>
    <row r="12" spans="1:145" x14ac:dyDescent="0.15">
      <c r="B12">
        <v>1</v>
      </c>
      <c r="C12">
        <v>1</v>
      </c>
      <c r="D12">
        <v>1</v>
      </c>
      <c r="E12">
        <v>1</v>
      </c>
      <c r="F12">
        <v>2</v>
      </c>
      <c r="G12" t="s">
        <v>110</v>
      </c>
    </row>
    <row r="13" spans="1:145" x14ac:dyDescent="0.15">
      <c r="B13" t="s">
        <v>111</v>
      </c>
      <c r="C13" t="s">
        <v>111</v>
      </c>
      <c r="D13" t="s">
        <v>112</v>
      </c>
      <c r="E13" t="s">
        <v>113</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田村　修平</cp:lastModifiedBy>
  <dcterms:created xsi:type="dcterms:W3CDTF">2022-09-21T04:27:36Z</dcterms:created>
  <dcterms:modified xsi:type="dcterms:W3CDTF">2022-09-21T04:27:36Z</dcterms:modified>
</cp:coreProperties>
</file>