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0245" windowHeight="8280" tabRatio="597" activeTab="6"/>
  </bookViews>
  <sheets>
    <sheet name="中表紙" sheetId="4" r:id="rId1"/>
    <sheet name="1～2" sheetId="8" r:id="rId2"/>
    <sheet name="3～5" sheetId="9" r:id="rId3"/>
    <sheet name="6" sheetId="10" r:id="rId4"/>
    <sheet name="7" sheetId="1" r:id="rId5"/>
    <sheet name="8～19" sheetId="7" r:id="rId6"/>
    <sheet name="20～33" sheetId="5" r:id="rId7"/>
  </sheets>
  <definedNames>
    <definedName name="_Key1" hidden="1">#REF!</definedName>
    <definedName name="_Order1" hidden="1">0</definedName>
    <definedName name="_xlnm.Print_Titles" localSheetId="4">'7'!$A:$B,'7'!$1:$8</definedName>
    <definedName name="Z_F03036BF_99D0_4397_8C49_A6095B0C9429_.wvu.PrintArea" localSheetId="0" hidden="1">中表紙!$B$2:$S$27</definedName>
    <definedName name="_xlnm._FilterDatabase" localSheetId="6" hidden="1">'20～33'!$A$3:$DC$42</definedName>
    <definedName name="_xlnm.Print_Titles" localSheetId="6">'20～33'!$A:$B,'20～33'!$3:$9</definedName>
    <definedName name="_Key1" localSheetId="5" hidden="1">#REF!</definedName>
    <definedName name="_xlnm.Print_Area" localSheetId="5">'8～19'!$A$1:$CZ$47</definedName>
    <definedName name="_xlnm.Print_Titles" localSheetId="5">'8～19'!$A:$B,'8～19'!$1:$7</definedName>
    <definedName name="_Key1" localSheetId="1" hidden="1">#REF!</definedName>
    <definedName name="_xlnm.Print_Titles" localSheetId="1">'1～2'!$A:$B,'1～2'!$1:$7</definedName>
    <definedName name="_Key1" localSheetId="2" hidden="1">#REF!</definedName>
    <definedName name="_xlnm.Print_Area" localSheetId="2">'3～5'!$A$1:$F$97</definedName>
    <definedName name="_xlnm.Print_Titles" localSheetId="2">'3～5'!$A:$B,'3～5'!$1:$7</definedName>
    <definedName name="_Key1" localSheetId="3" hidden="1">#REF!</definedName>
    <definedName name="_xlnm.Print_Titles" localSheetId="3">'6'!$A:$B,'6'!$1:$7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<sst xmlns="http://schemas.openxmlformats.org/spreadsheetml/2006/main" xmlns:r="http://schemas.openxmlformats.org/officeDocument/2006/relationships" count="591" uniqueCount="591">
  <si>
    <t>大雄村</t>
  </si>
  <si>
    <t>にかほ市</t>
    <rPh sb="3" eb="4">
      <t>シ</t>
    </rPh>
    <phoneticPr fontId="19"/>
  </si>
  <si>
    <t>二ツ井町</t>
    <rPh sb="0" eb="1">
      <t>フタ</t>
    </rPh>
    <rPh sb="2" eb="4">
      <t>イマチ</t>
    </rPh>
    <phoneticPr fontId="19"/>
  </si>
  <si>
    <t>25　水道(つづき)</t>
  </si>
  <si>
    <t>に  か  ほ  市</t>
    <rPh sb="9" eb="10">
      <t>シ</t>
    </rPh>
    <phoneticPr fontId="19"/>
  </si>
  <si>
    <t>出 生</t>
  </si>
  <si>
    <t>調査時期</t>
  </si>
  <si>
    <t>阿仁町</t>
  </si>
  <si>
    <t>昭和町</t>
  </si>
  <si>
    <t>うち乳児</t>
  </si>
  <si>
    <t>平成28年</t>
  </si>
  <si>
    <t>15　資料：2015年農林業センサス</t>
    <rPh sb="3" eb="5">
      <t>シリョウ</t>
    </rPh>
    <phoneticPr fontId="4"/>
  </si>
  <si>
    <t>単　位</t>
  </si>
  <si>
    <t>宅 地</t>
  </si>
  <si>
    <t>31　 医療</t>
  </si>
  <si>
    <t>　　　　　「学校基本調査</t>
  </si>
  <si>
    <t>山内村</t>
  </si>
  <si>
    <t>畑</t>
  </si>
  <si>
    <t xml:space="preserve">       推定面積による。</t>
  </si>
  <si>
    <t>被保険者数</t>
  </si>
  <si>
    <t>k㎡</t>
  </si>
  <si>
    <t>潟上市</t>
    <rPh sb="0" eb="2">
      <t>カタガミ</t>
    </rPh>
    <rPh sb="2" eb="3">
      <t>シ</t>
    </rPh>
    <phoneticPr fontId="19"/>
  </si>
  <si>
    <t>立木地</t>
  </si>
  <si>
    <t>上小阿仁村</t>
  </si>
  <si>
    <t>鳥海町</t>
  </si>
  <si>
    <t>水道</t>
    <rPh sb="0" eb="2">
      <t>スイドウ</t>
    </rPh>
    <phoneticPr fontId="4"/>
  </si>
  <si>
    <t>農業就業人口</t>
    <rPh sb="0" eb="2">
      <t>ノウギョウ</t>
    </rPh>
    <rPh sb="2" eb="4">
      <t>シュウギョウ</t>
    </rPh>
    <rPh sb="4" eb="6">
      <t>ジンコウ</t>
    </rPh>
    <phoneticPr fontId="4"/>
  </si>
  <si>
    <t>能代市</t>
  </si>
  <si>
    <t>森吉町</t>
  </si>
  <si>
    <t>十文字町</t>
  </si>
  <si>
    <t>28 普通会計決算額</t>
  </si>
  <si>
    <t>象潟町</t>
  </si>
  <si>
    <t>大館市</t>
  </si>
  <si>
    <t>仁賀保町</t>
  </si>
  <si>
    <t>稲川町</t>
  </si>
  <si>
    <t>西目町</t>
  </si>
  <si>
    <t>総数</t>
  </si>
  <si>
    <t>比内町</t>
  </si>
  <si>
    <t>人工林（官公造林地）</t>
  </si>
  <si>
    <t>田代町</t>
  </si>
  <si>
    <t>30 国民年金</t>
    <rPh sb="3" eb="5">
      <t>コクミン</t>
    </rPh>
    <rPh sb="5" eb="7">
      <t>ネンキン</t>
    </rPh>
    <phoneticPr fontId="4"/>
  </si>
  <si>
    <t>男鹿市</t>
  </si>
  <si>
    <t>事業数</t>
  </si>
  <si>
    <t>平成28年産</t>
  </si>
  <si>
    <t>若美町</t>
  </si>
  <si>
    <t>国　有　林</t>
  </si>
  <si>
    <t>南外村</t>
  </si>
  <si>
    <t>産業計</t>
  </si>
  <si>
    <t>林地以外</t>
    <rPh sb="0" eb="1">
      <t>リン</t>
    </rPh>
    <rPh sb="1" eb="2">
      <t>チ</t>
    </rPh>
    <rPh sb="2" eb="4">
      <t>イガイ</t>
    </rPh>
    <phoneticPr fontId="19"/>
  </si>
  <si>
    <t>大内町</t>
  </si>
  <si>
    <t>湯沢市</t>
  </si>
  <si>
    <t>県計</t>
    <rPh sb="1" eb="2">
      <t>ケイ</t>
    </rPh>
    <phoneticPr fontId="19"/>
  </si>
  <si>
    <t>雄勝町</t>
  </si>
  <si>
    <t>　　　内訳の計が一致しないことがある。</t>
  </si>
  <si>
    <t>仙北町</t>
  </si>
  <si>
    <t>経営耕地なし</t>
    <rPh sb="0" eb="2">
      <t>ケイエイ</t>
    </rPh>
    <rPh sb="2" eb="4">
      <t>コウチ</t>
    </rPh>
    <phoneticPr fontId="12"/>
  </si>
  <si>
    <t>　　　「常用雇用者」のほか、臨時雇用者を含めている。</t>
    <rPh sb="16" eb="18">
      <t>コヨウ</t>
    </rPh>
    <rPh sb="18" eb="19">
      <t>シャ</t>
    </rPh>
    <rPh sb="20" eb="21">
      <t>フク</t>
    </rPh>
    <phoneticPr fontId="4"/>
  </si>
  <si>
    <t>皆瀬村</t>
  </si>
  <si>
    <t>美    郷    町</t>
    <rPh sb="0" eb="1">
      <t>ビ</t>
    </rPh>
    <rPh sb="5" eb="6">
      <t>ゴウ</t>
    </rPh>
    <rPh sb="10" eb="11">
      <t>マチ</t>
    </rPh>
    <phoneticPr fontId="19"/>
  </si>
  <si>
    <t>鹿角市</t>
  </si>
  <si>
    <t>水道法適用施設（つづき）</t>
  </si>
  <si>
    <t>生活排水処理施設</t>
    <rPh sb="0" eb="2">
      <t>セイカツ</t>
    </rPh>
    <rPh sb="2" eb="4">
      <t>ハイスイ</t>
    </rPh>
    <rPh sb="4" eb="6">
      <t>ショリ</t>
    </rPh>
    <rPh sb="6" eb="8">
      <t>シセツ</t>
    </rPh>
    <phoneticPr fontId="4"/>
  </si>
  <si>
    <t>鷹巣町</t>
  </si>
  <si>
    <t>当児童数</t>
  </si>
  <si>
    <t>本荘市</t>
  </si>
  <si>
    <t xml:space="preserve"> 　資料：国土交通省国土地理院「全国都道府県市区町村別面積調」</t>
    <rPh sb="5" eb="7">
      <t>コクド</t>
    </rPh>
    <rPh sb="7" eb="10">
      <t>コウツウショウ</t>
    </rPh>
    <phoneticPr fontId="19"/>
  </si>
  <si>
    <t>西仙北町</t>
  </si>
  <si>
    <t>10.0～20.0</t>
  </si>
  <si>
    <t>矢島町</t>
  </si>
  <si>
    <t>秋    田    市</t>
    <rPh sb="0" eb="1">
      <t>アキ</t>
    </rPh>
    <rPh sb="5" eb="6">
      <t>タ</t>
    </rPh>
    <rPh sb="10" eb="11">
      <t>シ</t>
    </rPh>
    <phoneticPr fontId="19"/>
  </si>
  <si>
    <t>岩城町</t>
  </si>
  <si>
    <t>由利町</t>
  </si>
  <si>
    <t xml:space="preserve"> t</t>
  </si>
  <si>
    <t>校</t>
    <rPh sb="0" eb="1">
      <t>コウ</t>
    </rPh>
    <phoneticPr fontId="12"/>
  </si>
  <si>
    <t>その他</t>
  </si>
  <si>
    <t>針葉樹</t>
    <rPh sb="0" eb="3">
      <t>シンヨウジュ</t>
    </rPh>
    <phoneticPr fontId="4"/>
  </si>
  <si>
    <t>東由利町</t>
  </si>
  <si>
    <t>湯沢市</t>
    <rPh sb="0" eb="3">
      <t>ユザワシ</t>
    </rPh>
    <phoneticPr fontId="19"/>
  </si>
  <si>
    <t>六郷町</t>
    <rPh sb="0" eb="2">
      <t>ロクゴウ</t>
    </rPh>
    <phoneticPr fontId="19"/>
  </si>
  <si>
    <t>飯田川町</t>
  </si>
  <si>
    <t>天王町</t>
  </si>
  <si>
    <t>八    峰    町</t>
    <rPh sb="0" eb="1">
      <t>ハチ</t>
    </rPh>
    <rPh sb="5" eb="6">
      <t>ミネ</t>
    </rPh>
    <rPh sb="10" eb="11">
      <t>マチ</t>
    </rPh>
    <phoneticPr fontId="19"/>
  </si>
  <si>
    <t>秋田市</t>
    <rPh sb="0" eb="3">
      <t>アキタシ</t>
    </rPh>
    <phoneticPr fontId="19"/>
  </si>
  <si>
    <t>大潟村</t>
  </si>
  <si>
    <t xml:space="preserve"> 　資料：総務省統計局「平成２８年経済センサス－活動調査」</t>
    <rPh sb="12" eb="14">
      <t>ヘイセイ</t>
    </rPh>
    <rPh sb="16" eb="17">
      <t>ネン</t>
    </rPh>
    <rPh sb="17" eb="19">
      <t>ケイザイ</t>
    </rPh>
    <rPh sb="24" eb="26">
      <t>カツドウ</t>
    </rPh>
    <rPh sb="26" eb="28">
      <t>チョウサ</t>
    </rPh>
    <phoneticPr fontId="19"/>
  </si>
  <si>
    <t>大曲市</t>
  </si>
  <si>
    <t>藤里町</t>
  </si>
  <si>
    <t>金浦町</t>
  </si>
  <si>
    <t>普及率</t>
  </si>
  <si>
    <t>神岡町</t>
  </si>
  <si>
    <t>中仙町</t>
  </si>
  <si>
    <t>6　資料：厚生労働省大臣官房統計情報部「人口動態統計」</t>
  </si>
  <si>
    <t>協和町</t>
  </si>
  <si>
    <t>平28.3.31</t>
  </si>
  <si>
    <t>小坂町</t>
  </si>
  <si>
    <t>太田町</t>
  </si>
  <si>
    <t>男</t>
  </si>
  <si>
    <t>主業農家</t>
  </si>
  <si>
    <t>合川町</t>
  </si>
  <si>
    <t>財産所得</t>
  </si>
  <si>
    <t>学術研究、専門・技術サービス業</t>
    <rPh sb="0" eb="2">
      <t>ガクジュツ</t>
    </rPh>
    <rPh sb="2" eb="4">
      <t>ケンキュウ</t>
    </rPh>
    <rPh sb="5" eb="7">
      <t>センモン</t>
    </rPh>
    <rPh sb="8" eb="10">
      <t>ギジュツ</t>
    </rPh>
    <rPh sb="14" eb="15">
      <t>ギョウ</t>
    </rPh>
    <phoneticPr fontId="19"/>
  </si>
  <si>
    <t>小売業</t>
    <rPh sb="0" eb="3">
      <t>コウリギョウ</t>
    </rPh>
    <phoneticPr fontId="20"/>
  </si>
  <si>
    <t>1　総面積</t>
    <rPh sb="2" eb="5">
      <t>ソウメンセキ</t>
    </rPh>
    <phoneticPr fontId="21"/>
  </si>
  <si>
    <t>角館町</t>
  </si>
  <si>
    <t>田沢湖町</t>
  </si>
  <si>
    <t>28 　普通会計決算額　(つづき)</t>
  </si>
  <si>
    <t>西木村</t>
  </si>
  <si>
    <t>出火件数</t>
  </si>
  <si>
    <t>五城目町</t>
  </si>
  <si>
    <t>運輸業、郵便業</t>
    <rPh sb="0" eb="3">
      <t>ウンユギョウ</t>
    </rPh>
    <rPh sb="4" eb="6">
      <t>ユウビン</t>
    </rPh>
    <rPh sb="6" eb="7">
      <t>ギョウ</t>
    </rPh>
    <phoneticPr fontId="19"/>
  </si>
  <si>
    <t>八郎潟町</t>
  </si>
  <si>
    <t>井川町</t>
  </si>
  <si>
    <t>ha</t>
  </si>
  <si>
    <t>横手市</t>
    <rPh sb="0" eb="3">
      <t>ヨコテシ</t>
    </rPh>
    <phoneticPr fontId="19"/>
  </si>
  <si>
    <t>注2　農業経営体　　①経営耕地面30a以上、②農産物販売金額が50万円以上、又は農業</t>
    <rPh sb="0" eb="1">
      <t>チュウ</t>
    </rPh>
    <rPh sb="34" eb="35">
      <t>エン</t>
    </rPh>
    <rPh sb="38" eb="39">
      <t>マタ</t>
    </rPh>
    <phoneticPr fontId="5"/>
  </si>
  <si>
    <t>平28.1～12月</t>
    <rPh sb="0" eb="1">
      <t>ヘイ</t>
    </rPh>
    <phoneticPr fontId="22"/>
  </si>
  <si>
    <t>　　　　　「医師・歯科医師・薬剤師調査」</t>
    <rPh sb="14" eb="17">
      <t>ヤクザイシ</t>
    </rPh>
    <rPh sb="17" eb="19">
      <t>チョウサ</t>
    </rPh>
    <phoneticPr fontId="19"/>
  </si>
  <si>
    <t>羽後町</t>
  </si>
  <si>
    <t>伐採跡地</t>
  </si>
  <si>
    <t>東成瀬村</t>
  </si>
  <si>
    <t>総　数</t>
    <rPh sb="0" eb="1">
      <t>フサ</t>
    </rPh>
    <rPh sb="2" eb="3">
      <t>カズ</t>
    </rPh>
    <phoneticPr fontId="4"/>
  </si>
  <si>
    <t>台</t>
  </si>
  <si>
    <t>(旧)</t>
    <rPh sb="1" eb="2">
      <t>キュウ</t>
    </rPh>
    <phoneticPr fontId="19"/>
  </si>
  <si>
    <t>能代市</t>
    <rPh sb="0" eb="2">
      <t>ノシロ</t>
    </rPh>
    <phoneticPr fontId="19"/>
  </si>
  <si>
    <t>　　　　　選挙人名簿登録者数を記載）</t>
  </si>
  <si>
    <t>製造業従業者･規模</t>
    <rPh sb="0" eb="3">
      <t>セイゾウギョウ</t>
    </rPh>
    <rPh sb="3" eb="6">
      <t>ジュウギョウシャ</t>
    </rPh>
    <rPh sb="7" eb="9">
      <t>キボ</t>
    </rPh>
    <phoneticPr fontId="4"/>
  </si>
  <si>
    <t>雄物川町</t>
  </si>
  <si>
    <t>ビス生産者</t>
  </si>
  <si>
    <t>大館市</t>
    <rPh sb="0" eb="3">
      <t>オオダテシ</t>
    </rPh>
    <phoneticPr fontId="19"/>
  </si>
  <si>
    <t>男鹿市</t>
    <rPh sb="0" eb="3">
      <t>オガシ</t>
    </rPh>
    <phoneticPr fontId="19"/>
  </si>
  <si>
    <t>3.0～5.0</t>
  </si>
  <si>
    <t>由利本荘市</t>
    <rPh sb="0" eb="2">
      <t>ユリ</t>
    </rPh>
    <rPh sb="2" eb="5">
      <t>ホンジョウシ</t>
    </rPh>
    <phoneticPr fontId="19"/>
  </si>
  <si>
    <t>大仙市</t>
    <rPh sb="0" eb="2">
      <t>ダイセン</t>
    </rPh>
    <rPh sb="2" eb="3">
      <t>シ</t>
    </rPh>
    <phoneticPr fontId="19"/>
  </si>
  <si>
    <t xml:space="preserve"> 熱供給・</t>
    <rPh sb="1" eb="4">
      <t>ネツキョウキュウ</t>
    </rPh>
    <phoneticPr fontId="20"/>
  </si>
  <si>
    <t>北秋田市</t>
    <rPh sb="0" eb="3">
      <t>キタアキタ</t>
    </rPh>
    <rPh sb="3" eb="4">
      <t>シ</t>
    </rPh>
    <phoneticPr fontId="19"/>
  </si>
  <si>
    <t>仙北市</t>
    <rPh sb="0" eb="2">
      <t>センボク</t>
    </rPh>
    <rPh sb="2" eb="3">
      <t>シ</t>
    </rPh>
    <phoneticPr fontId="19"/>
  </si>
  <si>
    <t>　　　　　　結果報告書」</t>
  </si>
  <si>
    <t>　　　　「作物統計調査」</t>
  </si>
  <si>
    <t>うち個人</t>
  </si>
  <si>
    <t>医療</t>
    <rPh sb="0" eb="2">
      <t>イリョウ</t>
    </rPh>
    <phoneticPr fontId="4"/>
  </si>
  <si>
    <t>三種町</t>
    <rPh sb="0" eb="3">
      <t>ミタネチョウ</t>
    </rPh>
    <phoneticPr fontId="19"/>
  </si>
  <si>
    <t>総　数</t>
  </si>
  <si>
    <t>林　地</t>
    <rPh sb="0" eb="1">
      <t>ハヤシ</t>
    </rPh>
    <rPh sb="2" eb="3">
      <t>チ</t>
    </rPh>
    <phoneticPr fontId="4"/>
  </si>
  <si>
    <t>琴丘町</t>
    <rPh sb="0" eb="2">
      <t>コトオカ</t>
    </rPh>
    <rPh sb="2" eb="3">
      <t>マチ</t>
    </rPh>
    <phoneticPr fontId="19"/>
  </si>
  <si>
    <t>山本町</t>
    <rPh sb="0" eb="3">
      <t>ヤマモトマチ</t>
    </rPh>
    <phoneticPr fontId="19"/>
  </si>
  <si>
    <t>建設業</t>
  </si>
  <si>
    <t>3～4 注　平成28年10月1日現在の人口総数の県計を算出するに当たっては、</t>
    <rPh sb="4" eb="5">
      <t>チュウ</t>
    </rPh>
    <rPh sb="6" eb="8">
      <t>ヘイセイ</t>
    </rPh>
    <rPh sb="10" eb="11">
      <t>ネン</t>
    </rPh>
    <rPh sb="13" eb="14">
      <t>ガツ</t>
    </rPh>
    <rPh sb="15" eb="16">
      <t>ニチ</t>
    </rPh>
    <rPh sb="16" eb="18">
      <t>ゲンザイ</t>
    </rPh>
    <rPh sb="19" eb="21">
      <t>ジンコウ</t>
    </rPh>
    <rPh sb="21" eb="23">
      <t>ソウスウ</t>
    </rPh>
    <rPh sb="24" eb="25">
      <t>ケン</t>
    </rPh>
    <rPh sb="25" eb="26">
      <t>ケイ</t>
    </rPh>
    <rPh sb="27" eb="29">
      <t>サンシュツ</t>
    </rPh>
    <rPh sb="32" eb="33">
      <t>ア</t>
    </rPh>
    <phoneticPr fontId="12"/>
  </si>
  <si>
    <t>八竜町</t>
    <rPh sb="0" eb="3">
      <t>ハチリュウマチ</t>
    </rPh>
    <phoneticPr fontId="19"/>
  </si>
  <si>
    <t>八峰町</t>
    <rPh sb="0" eb="3">
      <t>ハッポウチョウ</t>
    </rPh>
    <phoneticPr fontId="19"/>
  </si>
  <si>
    <t>八森町</t>
    <rPh sb="0" eb="2">
      <t>ハチモリ</t>
    </rPh>
    <rPh sb="2" eb="3">
      <t>マチ</t>
    </rPh>
    <phoneticPr fontId="19"/>
  </si>
  <si>
    <t>峰浜村</t>
    <rPh sb="0" eb="3">
      <t>ミネハマムラ</t>
    </rPh>
    <phoneticPr fontId="19"/>
  </si>
  <si>
    <t>28 　普通会計決算額（つづき）</t>
  </si>
  <si>
    <t>農業集落排水</t>
    <rPh sb="0" eb="2">
      <t>ノウギョウ</t>
    </rPh>
    <rPh sb="2" eb="4">
      <t>シュウラク</t>
    </rPh>
    <rPh sb="4" eb="6">
      <t>ハイスイ</t>
    </rPh>
    <phoneticPr fontId="19"/>
  </si>
  <si>
    <t>美郷町</t>
    <rPh sb="0" eb="2">
      <t>ミサト</t>
    </rPh>
    <rPh sb="2" eb="3">
      <t>マチ</t>
    </rPh>
    <phoneticPr fontId="19"/>
  </si>
  <si>
    <t>第３次</t>
  </si>
  <si>
    <t>年間出荷額等</t>
  </si>
  <si>
    <t>千畑町</t>
    <rPh sb="0" eb="2">
      <t>センハタ</t>
    </rPh>
    <phoneticPr fontId="19"/>
  </si>
  <si>
    <t>医療、福祉</t>
    <rPh sb="0" eb="2">
      <t>イリョウ</t>
    </rPh>
    <rPh sb="3" eb="5">
      <t>フクシ</t>
    </rPh>
    <phoneticPr fontId="19"/>
  </si>
  <si>
    <t>仙南村</t>
    <rPh sb="0" eb="3">
      <t>センナンムラ</t>
    </rPh>
    <phoneticPr fontId="19"/>
  </si>
  <si>
    <t>総 数</t>
  </si>
  <si>
    <t>田</t>
  </si>
  <si>
    <t>％</t>
  </si>
  <si>
    <t>立木地</t>
    <rPh sb="0" eb="2">
      <t>リュウボク</t>
    </rPh>
    <rPh sb="2" eb="3">
      <t>チ</t>
    </rPh>
    <phoneticPr fontId="4"/>
  </si>
  <si>
    <t>鉱泉地</t>
  </si>
  <si>
    <t>池 沼</t>
  </si>
  <si>
    <t>所</t>
  </si>
  <si>
    <t>山 林</t>
  </si>
  <si>
    <t>牧 場</t>
  </si>
  <si>
    <t>27  有権者数と議会議員定数</t>
  </si>
  <si>
    <t>第 １ 号</t>
    <rPh sb="0" eb="1">
      <t>ダイ</t>
    </rPh>
    <rPh sb="4" eb="5">
      <t>ゴウ</t>
    </rPh>
    <phoneticPr fontId="4"/>
  </si>
  <si>
    <t>農業経営体</t>
    <rPh sb="0" eb="2">
      <t>ノウギョウ</t>
    </rPh>
    <rPh sb="2" eb="5">
      <t>ケイエイタイ</t>
    </rPh>
    <phoneticPr fontId="4"/>
  </si>
  <si>
    <t>原 野</t>
  </si>
  <si>
    <t>-</t>
  </si>
  <si>
    <t>4　人　口</t>
    <rPh sb="2" eb="3">
      <t>ヒト</t>
    </rPh>
    <rPh sb="4" eb="5">
      <t>クチ</t>
    </rPh>
    <phoneticPr fontId="12"/>
  </si>
  <si>
    <t>28　資料：県市町村課「市町村財政概要」</t>
    <rPh sb="17" eb="19">
      <t>ガイヨウ</t>
    </rPh>
    <phoneticPr fontId="19"/>
  </si>
  <si>
    <t>農 業</t>
  </si>
  <si>
    <t>通信業</t>
  </si>
  <si>
    <t>林 業</t>
  </si>
  <si>
    <t>30資料：厚生労働省</t>
    <rPh sb="2" eb="4">
      <t>シリョウ</t>
    </rPh>
    <rPh sb="5" eb="7">
      <t>コウセイ</t>
    </rPh>
    <rPh sb="7" eb="10">
      <t>ロウドウショウ</t>
    </rPh>
    <phoneticPr fontId="4"/>
  </si>
  <si>
    <t>国民年金の加入状況</t>
    <rPh sb="0" eb="2">
      <t>コクミン</t>
    </rPh>
    <rPh sb="2" eb="4">
      <t>ネンキン</t>
    </rPh>
    <rPh sb="5" eb="7">
      <t>カニュウ</t>
    </rPh>
    <rPh sb="7" eb="9">
      <t>ジョウキョウ</t>
    </rPh>
    <phoneticPr fontId="4"/>
  </si>
  <si>
    <t>・水道業</t>
  </si>
  <si>
    <t>漁 業</t>
  </si>
  <si>
    <t>通信業</t>
    <rPh sb="0" eb="3">
      <t>ツウシンギョウ</t>
    </rPh>
    <phoneticPr fontId="23"/>
  </si>
  <si>
    <t>製造業</t>
  </si>
  <si>
    <t>国勢調査</t>
    <rPh sb="0" eb="2">
      <t>コクセイ</t>
    </rPh>
    <rPh sb="2" eb="4">
      <t>チョウサ</t>
    </rPh>
    <phoneticPr fontId="12"/>
  </si>
  <si>
    <t>3 世帯数</t>
  </si>
  <si>
    <t>保険業</t>
  </si>
  <si>
    <t>出荷額等</t>
    <rPh sb="0" eb="3">
      <t>シュッカガク</t>
    </rPh>
    <rPh sb="3" eb="4">
      <t>トウ</t>
    </rPh>
    <phoneticPr fontId="4"/>
  </si>
  <si>
    <t>世　帯</t>
  </si>
  <si>
    <t>卸売、</t>
  </si>
  <si>
    <t>人</t>
  </si>
  <si>
    <t>五  城  目  町</t>
  </si>
  <si>
    <t>中　　学　　校</t>
  </si>
  <si>
    <t>11､12　資料：2015年農林業センサス</t>
    <rPh sb="6" eb="8">
      <t>シリョウ</t>
    </rPh>
    <phoneticPr fontId="4"/>
  </si>
  <si>
    <t>歳　　　出</t>
  </si>
  <si>
    <t>　運輸業、</t>
    <rPh sb="1" eb="3">
      <t>ウンユ</t>
    </rPh>
    <rPh sb="3" eb="4">
      <t>ギョウ</t>
    </rPh>
    <phoneticPr fontId="21"/>
  </si>
  <si>
    <t>学校数</t>
  </si>
  <si>
    <t>百万円</t>
    <rPh sb="0" eb="2">
      <t>ヒャクマン</t>
    </rPh>
    <rPh sb="2" eb="3">
      <t>エン</t>
    </rPh>
    <phoneticPr fontId="19"/>
  </si>
  <si>
    <t>教員１人</t>
  </si>
  <si>
    <t>10　資料:県調査統計課「23年度秋田県市町村民経済計算」</t>
  </si>
  <si>
    <t>当生徒数</t>
  </si>
  <si>
    <t>校</t>
  </si>
  <si>
    <t>地方税</t>
    <rPh sb="0" eb="2">
      <t>チホウ</t>
    </rPh>
    <phoneticPr fontId="19"/>
  </si>
  <si>
    <t>死 亡</t>
  </si>
  <si>
    <t>自然増加</t>
  </si>
  <si>
    <t>増田町</t>
  </si>
  <si>
    <t>死 産</t>
  </si>
  <si>
    <t>主要農作物の収穫量</t>
    <rPh sb="0" eb="2">
      <t>シュヨウ</t>
    </rPh>
    <rPh sb="2" eb="5">
      <t>ノウサクモツ</t>
    </rPh>
    <rPh sb="6" eb="9">
      <t>シュウカクリョウ</t>
    </rPh>
    <phoneticPr fontId="4"/>
  </si>
  <si>
    <t>年　　間</t>
    <rPh sb="0" eb="1">
      <t>トシ</t>
    </rPh>
    <rPh sb="3" eb="4">
      <t>カン</t>
    </rPh>
    <phoneticPr fontId="4"/>
  </si>
  <si>
    <t>婚 姻</t>
  </si>
  <si>
    <t>離 婚</t>
  </si>
  <si>
    <t>宿泊業､</t>
    <rPh sb="0" eb="2">
      <t>シュクハク</t>
    </rPh>
    <rPh sb="2" eb="3">
      <t>ギョウ</t>
    </rPh>
    <phoneticPr fontId="21"/>
  </si>
  <si>
    <t>の支出</t>
  </si>
  <si>
    <t>胎</t>
  </si>
  <si>
    <t>件</t>
  </si>
  <si>
    <t>12　主副業別農家数（販売農家）</t>
    <rPh sb="11" eb="13">
      <t>ハンバイ</t>
    </rPh>
    <rPh sb="13" eb="15">
      <t>ノウカ</t>
    </rPh>
    <phoneticPr fontId="4"/>
  </si>
  <si>
    <t>　　　　下水道【資料編】」</t>
  </si>
  <si>
    <t>ｻｰﾋﾞｽ業</t>
  </si>
  <si>
    <t>人／㎢</t>
    <rPh sb="0" eb="1">
      <t>ニン</t>
    </rPh>
    <phoneticPr fontId="19"/>
  </si>
  <si>
    <t>13　経営規模別農家数（販売農家）</t>
    <rPh sb="8" eb="9">
      <t>ノウ</t>
    </rPh>
    <rPh sb="9" eb="10">
      <t>イエ</t>
    </rPh>
    <rPh sb="10" eb="11">
      <t>スウ</t>
    </rPh>
    <rPh sb="12" eb="14">
      <t>ハンバイ</t>
    </rPh>
    <rPh sb="14" eb="16">
      <t>ノウカ</t>
    </rPh>
    <phoneticPr fontId="19"/>
  </si>
  <si>
    <t>14  農業従事者数（販売農家）</t>
  </si>
  <si>
    <t>22　資料：経済産業省「工業統計調査」</t>
    <rPh sb="6" eb="8">
      <t>ケイザイ</t>
    </rPh>
    <rPh sb="8" eb="11">
      <t>サンギョウショウ</t>
    </rPh>
    <rPh sb="12" eb="14">
      <t>コウギョウ</t>
    </rPh>
    <rPh sb="14" eb="16">
      <t>トウケイ</t>
    </rPh>
    <rPh sb="16" eb="18">
      <t>チョウサ</t>
    </rPh>
    <phoneticPr fontId="5"/>
  </si>
  <si>
    <t>17  経営耕地面積（販売農家）</t>
    <rPh sb="4" eb="6">
      <t>ケイエイ</t>
    </rPh>
    <rPh sb="6" eb="8">
      <t>コウチ</t>
    </rPh>
    <rPh sb="8" eb="10">
      <t>メンセキ</t>
    </rPh>
    <phoneticPr fontId="19"/>
  </si>
  <si>
    <t>総面積</t>
  </si>
  <si>
    <t>か所</t>
  </si>
  <si>
    <t>大豆</t>
    <rPh sb="0" eb="2">
      <t>ダイズ</t>
    </rPh>
    <phoneticPr fontId="19"/>
  </si>
  <si>
    <t>動力田植機</t>
  </si>
  <si>
    <t>個人経営体</t>
    <rPh sb="0" eb="2">
      <t>コジン</t>
    </rPh>
    <phoneticPr fontId="4"/>
  </si>
  <si>
    <t>準主業農家</t>
  </si>
  <si>
    <t>26  生活排水処理施設（つづき）</t>
  </si>
  <si>
    <t>処理人口</t>
    <rPh sb="0" eb="2">
      <t>ショリ</t>
    </rPh>
    <phoneticPr fontId="19"/>
  </si>
  <si>
    <t>副業的農家</t>
  </si>
  <si>
    <t>0.3～0.5ha</t>
  </si>
  <si>
    <t>地方交付税</t>
  </si>
  <si>
    <t>20.0～30.0</t>
  </si>
  <si>
    <t>30.0～50.0</t>
  </si>
  <si>
    <t>医師数</t>
  </si>
  <si>
    <t>50.0～100.0</t>
  </si>
  <si>
    <t>女</t>
  </si>
  <si>
    <t>専門・技術</t>
  </si>
  <si>
    <t>　　注2　「医師・歯科医師・薬剤師調査」は</t>
    <rPh sb="2" eb="3">
      <t>チュウ</t>
    </rPh>
    <rPh sb="6" eb="8">
      <t>イシ</t>
    </rPh>
    <rPh sb="9" eb="11">
      <t>シカ</t>
    </rPh>
    <rPh sb="11" eb="13">
      <t>イシ</t>
    </rPh>
    <rPh sb="14" eb="17">
      <t>ヤクザイシ</t>
    </rPh>
    <rPh sb="17" eb="19">
      <t>チョウサ</t>
    </rPh>
    <phoneticPr fontId="19"/>
  </si>
  <si>
    <t>14　資料：2015年農林業センサス</t>
    <rPh sb="3" eb="5">
      <t>シリョウ</t>
    </rPh>
    <phoneticPr fontId="4"/>
  </si>
  <si>
    <t>樹園地</t>
  </si>
  <si>
    <t>経営体</t>
  </si>
  <si>
    <t>商品販売額</t>
  </si>
  <si>
    <t>戸</t>
    <rPh sb="0" eb="1">
      <t>コ</t>
    </rPh>
    <phoneticPr fontId="4"/>
  </si>
  <si>
    <t>従業者1人当
年間出荷額等</t>
    <rPh sb="7" eb="9">
      <t>ネンカン</t>
    </rPh>
    <rPh sb="9" eb="12">
      <t>シュッカガク</t>
    </rPh>
    <rPh sb="12" eb="13">
      <t>トウ</t>
    </rPh>
    <phoneticPr fontId="4"/>
  </si>
  <si>
    <t>評価総面積</t>
    <rPh sb="0" eb="2">
      <t>ヒョウカ</t>
    </rPh>
    <rPh sb="2" eb="5">
      <t>ソウメンセキ</t>
    </rPh>
    <phoneticPr fontId="4"/>
  </si>
  <si>
    <t>　 　準副業農家　　農外所得が主で、65歳未満の農業従事60日以上の者がいる農家</t>
    <rPh sb="12" eb="13">
      <t>ショ</t>
    </rPh>
    <rPh sb="38" eb="40">
      <t>ノウカ</t>
    </rPh>
    <phoneticPr fontId="5"/>
  </si>
  <si>
    <t>事業所数</t>
  </si>
  <si>
    <t>産業費</t>
  </si>
  <si>
    <t>従業者数</t>
  </si>
  <si>
    <t>事業所数</t>
    <rPh sb="0" eb="2">
      <t>ジギョウ</t>
    </rPh>
    <rPh sb="2" eb="3">
      <t>ショ</t>
    </rPh>
    <phoneticPr fontId="19"/>
  </si>
  <si>
    <t>簡　易　水　道</t>
  </si>
  <si>
    <t>　　資料：厚生労働省「医療施設調査」及び</t>
    <rPh sb="2" eb="4">
      <t>シリョウ</t>
    </rPh>
    <rPh sb="5" eb="7">
      <t>コウセイ</t>
    </rPh>
    <rPh sb="7" eb="10">
      <t>ロウドウショウ</t>
    </rPh>
    <rPh sb="18" eb="19">
      <t>オヨ</t>
    </rPh>
    <phoneticPr fontId="19"/>
  </si>
  <si>
    <t>年　　　間</t>
  </si>
  <si>
    <t>うち乗用車</t>
  </si>
  <si>
    <t>水道業</t>
    <rPh sb="0" eb="1">
      <t>ミズ</t>
    </rPh>
    <rPh sb="1" eb="2">
      <t>ミチ</t>
    </rPh>
    <rPh sb="2" eb="3">
      <t>ギョウ</t>
    </rPh>
    <phoneticPr fontId="20"/>
  </si>
  <si>
    <t>19　注　数値はラウンドの</t>
    <rPh sb="3" eb="4">
      <t>チュウ</t>
    </rPh>
    <rPh sb="5" eb="7">
      <t>スウチ</t>
    </rPh>
    <phoneticPr fontId="12"/>
  </si>
  <si>
    <t>売場面積</t>
  </si>
  <si>
    <t>　資料：東北農政局</t>
  </si>
  <si>
    <t>万円</t>
  </si>
  <si>
    <t>百万円</t>
  </si>
  <si>
    <t>㎡</t>
  </si>
  <si>
    <t>(軽四輪車を含む)</t>
  </si>
  <si>
    <t>注1　12～17、19については農業経営体のうち販売農家(総数)の数値である。</t>
    <rPh sb="16" eb="18">
      <t>ノウギョウ</t>
    </rPh>
    <rPh sb="18" eb="20">
      <t>ケイエイ</t>
    </rPh>
    <rPh sb="20" eb="21">
      <t>タイ</t>
    </rPh>
    <rPh sb="24" eb="26">
      <t>ハンバイ</t>
    </rPh>
    <rPh sb="26" eb="28">
      <t>ノウカ</t>
    </rPh>
    <rPh sb="29" eb="31">
      <t>ソウスウ</t>
    </rPh>
    <rPh sb="33" eb="35">
      <t>スウチ</t>
    </rPh>
    <phoneticPr fontId="5"/>
  </si>
  <si>
    <t>専　用　水　道</t>
  </si>
  <si>
    <t>合　　　計</t>
    <rPh sb="0" eb="1">
      <t>ゴウ</t>
    </rPh>
    <rPh sb="4" eb="5">
      <t>ケイ</t>
    </rPh>
    <phoneticPr fontId="19"/>
  </si>
  <si>
    <t>小 規 模 水 道</t>
  </si>
  <si>
    <t>給水人口</t>
  </si>
  <si>
    <t>合　　計</t>
    <rPh sb="0" eb="1">
      <t>ゴウ</t>
    </rPh>
    <rPh sb="3" eb="4">
      <t>ケイ</t>
    </rPh>
    <phoneticPr fontId="19"/>
  </si>
  <si>
    <t>郵便業</t>
    <rPh sb="0" eb="2">
      <t>ユウビン</t>
    </rPh>
    <rPh sb="2" eb="3">
      <t>ギョウ</t>
    </rPh>
    <phoneticPr fontId="23"/>
  </si>
  <si>
    <t>2.0～3.0</t>
  </si>
  <si>
    <t>公共下水道</t>
    <rPh sb="0" eb="2">
      <t>コウキョウ</t>
    </rPh>
    <rPh sb="2" eb="5">
      <t>ゲスイドウ</t>
    </rPh>
    <phoneticPr fontId="19"/>
  </si>
  <si>
    <t>漁･林･簡易
･小規模等</t>
    <rPh sb="0" eb="1">
      <t>リョウ</t>
    </rPh>
    <rPh sb="2" eb="3">
      <t>バヤシ</t>
    </rPh>
    <rPh sb="4" eb="6">
      <t>カンイ</t>
    </rPh>
    <rPh sb="8" eb="11">
      <t>ショウキボ</t>
    </rPh>
    <rPh sb="11" eb="12">
      <t>トウ</t>
    </rPh>
    <phoneticPr fontId="19"/>
  </si>
  <si>
    <t>合併処理浄化槽</t>
    <rPh sb="0" eb="2">
      <t>ガッペイ</t>
    </rPh>
    <rPh sb="2" eb="4">
      <t>ショリ</t>
    </rPh>
    <rPh sb="4" eb="7">
      <t>ジョウカソウ</t>
    </rPh>
    <phoneticPr fontId="19"/>
  </si>
  <si>
    <t>人</t>
    <rPh sb="0" eb="1">
      <t>ニン</t>
    </rPh>
    <phoneticPr fontId="10"/>
  </si>
  <si>
    <t>議員定数</t>
  </si>
  <si>
    <t>　　　　「年金事業月報市町村別状況」</t>
  </si>
  <si>
    <t>土木費</t>
  </si>
  <si>
    <t>（現行定数）</t>
  </si>
  <si>
    <t>合計</t>
  </si>
  <si>
    <t>議会費</t>
  </si>
  <si>
    <t>民生費</t>
  </si>
  <si>
    <t>横手市</t>
  </si>
  <si>
    <t>平鹿町</t>
  </si>
  <si>
    <t>農林水</t>
  </si>
  <si>
    <t>商工費</t>
  </si>
  <si>
    <t>商業の状況</t>
    <rPh sb="0" eb="2">
      <t>ショウギョウ</t>
    </rPh>
    <rPh sb="3" eb="5">
      <t>ジョウキョウ</t>
    </rPh>
    <phoneticPr fontId="4"/>
  </si>
  <si>
    <t>教育費</t>
  </si>
  <si>
    <t>　　注3　医師数・歯科医師数は、医療施設の従事者数</t>
    <rPh sb="2" eb="3">
      <t>チュウ</t>
    </rPh>
    <rPh sb="5" eb="8">
      <t>イシスウ</t>
    </rPh>
    <rPh sb="9" eb="13">
      <t>シカイシ</t>
    </rPh>
    <rPh sb="13" eb="14">
      <t>スウ</t>
    </rPh>
    <rPh sb="16" eb="18">
      <t>イリョウ</t>
    </rPh>
    <rPh sb="18" eb="20">
      <t>シセツ</t>
    </rPh>
    <rPh sb="21" eb="24">
      <t>ジュウジシャ</t>
    </rPh>
    <rPh sb="24" eb="25">
      <t>スウ</t>
    </rPh>
    <phoneticPr fontId="19"/>
  </si>
  <si>
    <t>総務費</t>
  </si>
  <si>
    <t>千円</t>
    <rPh sb="0" eb="1">
      <t>セン</t>
    </rPh>
    <phoneticPr fontId="19"/>
  </si>
  <si>
    <t>鉱業</t>
  </si>
  <si>
    <t>児童数</t>
    <rPh sb="0" eb="2">
      <t>ジドウ</t>
    </rPh>
    <phoneticPr fontId="4"/>
  </si>
  <si>
    <t>病院・診療所</t>
  </si>
  <si>
    <t>施設数</t>
  </si>
  <si>
    <t>施設</t>
  </si>
  <si>
    <t>雑種地</t>
    <rPh sb="0" eb="2">
      <t>ザッシュ</t>
    </rPh>
    <rPh sb="2" eb="3">
      <t>チ</t>
    </rPh>
    <phoneticPr fontId="20"/>
  </si>
  <si>
    <t>生徒数</t>
    <rPh sb="0" eb="2">
      <t>セイト</t>
    </rPh>
    <phoneticPr fontId="4"/>
  </si>
  <si>
    <t>損害額</t>
  </si>
  <si>
    <t>件</t>
    <rPh sb="0" eb="1">
      <t>ケン</t>
    </rPh>
    <phoneticPr fontId="19"/>
  </si>
  <si>
    <t>千円</t>
    <rPh sb="0" eb="2">
      <t>センエン</t>
    </rPh>
    <phoneticPr fontId="19"/>
  </si>
  <si>
    <t>注3　主副業別分類　農業所得と農業労働力の状況を組み合わせて農業生産の担い手農家を　</t>
    <rPh sb="0" eb="1">
      <t>チュウ</t>
    </rPh>
    <phoneticPr fontId="12"/>
  </si>
  <si>
    <t>経営規模別農家数</t>
    <rPh sb="0" eb="2">
      <t>ケイエイ</t>
    </rPh>
    <rPh sb="2" eb="5">
      <t>キボベツ</t>
    </rPh>
    <rPh sb="5" eb="7">
      <t>ノウカ</t>
    </rPh>
    <rPh sb="7" eb="8">
      <t>スウ</t>
    </rPh>
    <phoneticPr fontId="4"/>
  </si>
  <si>
    <t>25　水道</t>
  </si>
  <si>
    <t>発生件数</t>
    <rPh sb="2" eb="4">
      <t>ケンスウ</t>
    </rPh>
    <phoneticPr fontId="5"/>
  </si>
  <si>
    <t>交通事故</t>
    <rPh sb="0" eb="2">
      <t>コウツウ</t>
    </rPh>
    <rPh sb="2" eb="4">
      <t>ジコ</t>
    </rPh>
    <phoneticPr fontId="4"/>
  </si>
  <si>
    <t>死者数</t>
  </si>
  <si>
    <t>負傷者数</t>
    <rPh sb="0" eb="2">
      <t>フショウ</t>
    </rPh>
    <phoneticPr fontId="5"/>
  </si>
  <si>
    <t>平29.12.1</t>
  </si>
  <si>
    <t>国　有　林</t>
    <rPh sb="0" eb="1">
      <t>クニ</t>
    </rPh>
    <rPh sb="2" eb="3">
      <t>ユウ</t>
    </rPh>
    <rPh sb="4" eb="5">
      <t>ハヤシ</t>
    </rPh>
    <phoneticPr fontId="4"/>
  </si>
  <si>
    <t>立　　木　　地</t>
    <rPh sb="0" eb="1">
      <t>タ</t>
    </rPh>
    <rPh sb="3" eb="4">
      <t>キ</t>
    </rPh>
    <rPh sb="6" eb="7">
      <t>チ</t>
    </rPh>
    <phoneticPr fontId="19"/>
  </si>
  <si>
    <t>総数</t>
    <rPh sb="0" eb="2">
      <t>ソウスウ</t>
    </rPh>
    <phoneticPr fontId="4"/>
  </si>
  <si>
    <t>上水道</t>
  </si>
  <si>
    <t>竹林</t>
    <rPh sb="0" eb="2">
      <t>チクリン</t>
    </rPh>
    <phoneticPr fontId="4"/>
  </si>
  <si>
    <t>広葉樹</t>
    <rPh sb="0" eb="3">
      <t>コウヨウジュ</t>
    </rPh>
    <phoneticPr fontId="4"/>
  </si>
  <si>
    <t>　　 　県計には含まれるが市町の面積には含まれない。</t>
  </si>
  <si>
    <t>8　事業所数と従業者数(民営)</t>
    <rPh sb="4" eb="5">
      <t>ショ</t>
    </rPh>
    <rPh sb="12" eb="13">
      <t>ミン</t>
    </rPh>
    <rPh sb="13" eb="14">
      <t>エイ</t>
    </rPh>
    <phoneticPr fontId="19"/>
  </si>
  <si>
    <t>8　事業所数と従業者数(民営)　(つづき)</t>
    <rPh sb="4" eb="5">
      <t>ショ</t>
    </rPh>
    <rPh sb="12" eb="13">
      <t>ミン</t>
    </rPh>
    <rPh sb="13" eb="14">
      <t>エイ</t>
    </rPh>
    <phoneticPr fontId="19"/>
  </si>
  <si>
    <t>総　　数</t>
  </si>
  <si>
    <t xml:space="preserve">              「民有林」は、県森林整備課及び林業木材産業課「秋田県林業統計」</t>
    <rPh sb="22" eb="24">
      <t>シンリン</t>
    </rPh>
    <rPh sb="24" eb="26">
      <t>セイビ</t>
    </rPh>
    <rPh sb="26" eb="27">
      <t>カ</t>
    </rPh>
    <rPh sb="27" eb="28">
      <t>オヨ</t>
    </rPh>
    <rPh sb="29" eb="31">
      <t>リンギョウ</t>
    </rPh>
    <rPh sb="31" eb="33">
      <t>モクザイ</t>
    </rPh>
    <rPh sb="33" eb="36">
      <t>サンギョウカ</t>
    </rPh>
    <rPh sb="37" eb="40">
      <t>アキタケン</t>
    </rPh>
    <rPh sb="40" eb="42">
      <t>リンギョウ</t>
    </rPh>
    <rPh sb="42" eb="44">
      <t>トウケイ</t>
    </rPh>
    <phoneticPr fontId="2"/>
  </si>
  <si>
    <t xml:space="preserve">建  設  業 </t>
  </si>
  <si>
    <t>32  交通事故</t>
  </si>
  <si>
    <t xml:space="preserve"> 　注2　※印は、市町村自治研究会発行 「全国市町村要覧（平成29年版）」の</t>
    <rPh sb="2" eb="3">
      <t>チュウ</t>
    </rPh>
    <rPh sb="29" eb="31">
      <t>ヘイセイ</t>
    </rPh>
    <rPh sb="33" eb="34">
      <t>ネン</t>
    </rPh>
    <rPh sb="34" eb="35">
      <t>バン</t>
    </rPh>
    <phoneticPr fontId="19"/>
  </si>
  <si>
    <t>製　造　業</t>
  </si>
  <si>
    <t>情報通信業</t>
    <rPh sb="0" eb="2">
      <t>ジョウホウ</t>
    </rPh>
    <phoneticPr fontId="19"/>
  </si>
  <si>
    <t>　　　　県内市町村間の転入及び転出を除いているため、市町村計とは一致しない。</t>
    <rPh sb="26" eb="29">
      <t>シチョウソン</t>
    </rPh>
    <rPh sb="29" eb="30">
      <t>ケイ</t>
    </rPh>
    <rPh sb="32" eb="33">
      <t>イチ</t>
    </rPh>
    <phoneticPr fontId="4"/>
  </si>
  <si>
    <t>事業所</t>
  </si>
  <si>
    <t>従業者</t>
  </si>
  <si>
    <t>農業</t>
  </si>
  <si>
    <t>16 基幹的農業従事者数（販売農家）</t>
  </si>
  <si>
    <t>林業</t>
  </si>
  <si>
    <t>大    潟    村</t>
  </si>
  <si>
    <t>水産業</t>
  </si>
  <si>
    <t>第１次</t>
  </si>
  <si>
    <t>第２次</t>
  </si>
  <si>
    <t>電気・ガス</t>
  </si>
  <si>
    <t>産業計</t>
    <rPh sb="0" eb="2">
      <t>サンギョウ</t>
    </rPh>
    <rPh sb="2" eb="3">
      <t>ケイ</t>
    </rPh>
    <phoneticPr fontId="24"/>
  </si>
  <si>
    <t>　　 　　　　　　　従事60日以上の者がいる農家</t>
    <rPh sb="22" eb="24">
      <t>ノウカ</t>
    </rPh>
    <phoneticPr fontId="12"/>
  </si>
  <si>
    <t>複合サービス事業</t>
    <rPh sb="0" eb="2">
      <t>フクゴウ</t>
    </rPh>
    <rPh sb="6" eb="8">
      <t>ジギョウ</t>
    </rPh>
    <phoneticPr fontId="12"/>
  </si>
  <si>
    <t>（控除）</t>
    <rPh sb="1" eb="3">
      <t>コウジョ</t>
    </rPh>
    <phoneticPr fontId="24"/>
  </si>
  <si>
    <t>市町村内</t>
    <rPh sb="0" eb="3">
      <t>シチョウソン</t>
    </rPh>
    <rPh sb="3" eb="4">
      <t>ナイ</t>
    </rPh>
    <phoneticPr fontId="24"/>
  </si>
  <si>
    <t>雇用者報酬</t>
  </si>
  <si>
    <t>企業所得</t>
  </si>
  <si>
    <t>情　報</t>
    <rPh sb="0" eb="1">
      <t>ジョウ</t>
    </rPh>
    <rPh sb="2" eb="3">
      <t>ホウ</t>
    </rPh>
    <phoneticPr fontId="21"/>
  </si>
  <si>
    <t>総　計</t>
  </si>
  <si>
    <t>小売業</t>
  </si>
  <si>
    <t>無立木地</t>
  </si>
  <si>
    <t>Ⅱ 市町村勢編</t>
    <rPh sb="2" eb="6">
      <t>シチョウソンセイ</t>
    </rPh>
    <rPh sb="6" eb="7">
      <t>ヘン</t>
    </rPh>
    <phoneticPr fontId="4"/>
  </si>
  <si>
    <t>雄和町</t>
  </si>
  <si>
    <t>総面積</t>
    <rPh sb="0" eb="3">
      <t>ソウメンセキ</t>
    </rPh>
    <phoneticPr fontId="4"/>
  </si>
  <si>
    <t>世帯数</t>
    <rPh sb="0" eb="3">
      <t>セタイスウ</t>
    </rPh>
    <phoneticPr fontId="4"/>
  </si>
  <si>
    <t>人</t>
    <rPh sb="0" eb="1">
      <t>ニン</t>
    </rPh>
    <phoneticPr fontId="22"/>
  </si>
  <si>
    <t>　　　　　　　　　 団体・法人</t>
  </si>
  <si>
    <t>人口</t>
    <rPh sb="0" eb="2">
      <t>ジンコウ</t>
    </rPh>
    <phoneticPr fontId="4"/>
  </si>
  <si>
    <t>森林面積</t>
    <rPh sb="0" eb="2">
      <t>シンリン</t>
    </rPh>
    <rPh sb="2" eb="4">
      <t>メンセキ</t>
    </rPh>
    <phoneticPr fontId="4"/>
  </si>
  <si>
    <t>　　　　　　　　　 含まない。</t>
    <rPh sb="10" eb="11">
      <t>フク</t>
    </rPh>
    <phoneticPr fontId="4"/>
  </si>
  <si>
    <t>人口密度</t>
    <rPh sb="0" eb="2">
      <t>ジンコウ</t>
    </rPh>
    <rPh sb="2" eb="4">
      <t>ミツド</t>
    </rPh>
    <phoneticPr fontId="4"/>
  </si>
  <si>
    <t>20　　森  林  面  積　(つづき)</t>
  </si>
  <si>
    <t>森林蓄積量</t>
    <rPh sb="0" eb="2">
      <t>シンリン</t>
    </rPh>
    <rPh sb="2" eb="5">
      <t>チクセキリョウ</t>
    </rPh>
    <phoneticPr fontId="4"/>
  </si>
  <si>
    <t>所有農業用機械</t>
    <rPh sb="0" eb="2">
      <t>ショユウ</t>
    </rPh>
    <rPh sb="2" eb="3">
      <t>ノウ</t>
    </rPh>
    <rPh sb="3" eb="4">
      <t>ギョウ</t>
    </rPh>
    <rPh sb="4" eb="5">
      <t>ヨウ</t>
    </rPh>
    <rPh sb="5" eb="7">
      <t>キカイ</t>
    </rPh>
    <phoneticPr fontId="4"/>
  </si>
  <si>
    <t>24　注　総計には不明分も含まれる</t>
    <rPh sb="3" eb="4">
      <t>チュウ</t>
    </rPh>
    <rPh sb="5" eb="7">
      <t>ソウケイ</t>
    </rPh>
    <rPh sb="9" eb="11">
      <t>フメイ</t>
    </rPh>
    <rPh sb="11" eb="12">
      <t>ブン</t>
    </rPh>
    <rPh sb="13" eb="14">
      <t>フク</t>
    </rPh>
    <phoneticPr fontId="4"/>
  </si>
  <si>
    <t>人口動態</t>
    <rPh sb="0" eb="2">
      <t>ジンコウ</t>
    </rPh>
    <rPh sb="2" eb="4">
      <t>ドウタイ</t>
    </rPh>
    <phoneticPr fontId="4"/>
  </si>
  <si>
    <t>産業別就業者数</t>
    <rPh sb="0" eb="3">
      <t>サンギョウベツ</t>
    </rPh>
    <rPh sb="3" eb="6">
      <t>シュウギョウシャ</t>
    </rPh>
    <rPh sb="6" eb="7">
      <t>スウ</t>
    </rPh>
    <phoneticPr fontId="4"/>
  </si>
  <si>
    <t>　　 平成28年10月1日現在の「秋田県年齢別人口流動調査」による人口により計算</t>
    <rPh sb="3" eb="5">
      <t>ヘイセイ</t>
    </rPh>
    <rPh sb="7" eb="8">
      <t>ネン</t>
    </rPh>
    <rPh sb="10" eb="11">
      <t>ガツ</t>
    </rPh>
    <rPh sb="12" eb="13">
      <t>ニチ</t>
    </rPh>
    <rPh sb="13" eb="15">
      <t>ゲンザイ</t>
    </rPh>
    <rPh sb="17" eb="18">
      <t>アキ</t>
    </rPh>
    <phoneticPr fontId="4"/>
  </si>
  <si>
    <t>※</t>
  </si>
  <si>
    <t>事業所数と従業者数</t>
    <rPh sb="0" eb="3">
      <t>ジギョウショ</t>
    </rPh>
    <rPh sb="3" eb="4">
      <t>スウ</t>
    </rPh>
    <rPh sb="5" eb="8">
      <t>ジュウギョウシャ</t>
    </rPh>
    <rPh sb="8" eb="9">
      <t>スウ</t>
    </rPh>
    <phoneticPr fontId="4"/>
  </si>
  <si>
    <t>　　資料：県生活衛生課</t>
    <rPh sb="2" eb="4">
      <t>シリョウ</t>
    </rPh>
    <rPh sb="5" eb="6">
      <t>ケン</t>
    </rPh>
    <rPh sb="6" eb="8">
      <t>セイカツ</t>
    </rPh>
    <rPh sb="8" eb="11">
      <t>エイセイカ</t>
    </rPh>
    <phoneticPr fontId="4"/>
  </si>
  <si>
    <t>自動車の保有台数</t>
    <rPh sb="0" eb="3">
      <t>ジドウシャ</t>
    </rPh>
    <rPh sb="4" eb="6">
      <t>ホユウ</t>
    </rPh>
    <rPh sb="6" eb="8">
      <t>ダイスウ</t>
    </rPh>
    <phoneticPr fontId="4"/>
  </si>
  <si>
    <t>有権者数と議会議員定数</t>
    <rPh sb="0" eb="3">
      <t>ユウケンシャ</t>
    </rPh>
    <rPh sb="3" eb="4">
      <t>スウ</t>
    </rPh>
    <rPh sb="5" eb="7">
      <t>ギカイ</t>
    </rPh>
    <rPh sb="7" eb="9">
      <t>ギイン</t>
    </rPh>
    <rPh sb="9" eb="11">
      <t>テイスウ</t>
    </rPh>
    <phoneticPr fontId="4"/>
  </si>
  <si>
    <t>主副業別農家数</t>
    <rPh sb="0" eb="1">
      <t>シュ</t>
    </rPh>
    <rPh sb="1" eb="2">
      <t>フク</t>
    </rPh>
    <rPh sb="2" eb="3">
      <t>ギョウ</t>
    </rPh>
    <rPh sb="3" eb="4">
      <t>ベツ</t>
    </rPh>
    <rPh sb="4" eb="6">
      <t>ノウカ</t>
    </rPh>
    <rPh sb="6" eb="7">
      <t>スウ</t>
    </rPh>
    <phoneticPr fontId="4"/>
  </si>
  <si>
    <t>普通会計決算額</t>
    <rPh sb="0" eb="2">
      <t>フツウ</t>
    </rPh>
    <rPh sb="2" eb="4">
      <t>カイケイ</t>
    </rPh>
    <rPh sb="4" eb="7">
      <t>ケッサンガク</t>
    </rPh>
    <phoneticPr fontId="4"/>
  </si>
  <si>
    <t>学校の状況</t>
    <rPh sb="0" eb="2">
      <t>ガッコウ</t>
    </rPh>
    <rPh sb="3" eb="5">
      <t>ジョウキョウ</t>
    </rPh>
    <phoneticPr fontId="4"/>
  </si>
  <si>
    <t>　　　　　　隔年12月31日現在</t>
    <rPh sb="14" eb="16">
      <t>ゲンザイ</t>
    </rPh>
    <phoneticPr fontId="19"/>
  </si>
  <si>
    <t>農業従事者数</t>
    <rPh sb="0" eb="2">
      <t>ノウギョウ</t>
    </rPh>
    <rPh sb="2" eb="5">
      <t>ジュウジシャ</t>
    </rPh>
    <rPh sb="5" eb="6">
      <t>スウ</t>
    </rPh>
    <phoneticPr fontId="4"/>
  </si>
  <si>
    <t>基幹的農業従事者数</t>
    <rPh sb="0" eb="3">
      <t>キカンテキ</t>
    </rPh>
    <rPh sb="3" eb="5">
      <t>ノウギョウ</t>
    </rPh>
    <rPh sb="5" eb="8">
      <t>ジュウジシャ</t>
    </rPh>
    <rPh sb="8" eb="9">
      <t>スウ</t>
    </rPh>
    <phoneticPr fontId="4"/>
  </si>
  <si>
    <t>経営耕地面積</t>
    <rPh sb="0" eb="2">
      <t>ケイエイ</t>
    </rPh>
    <rPh sb="2" eb="4">
      <t>コウチ</t>
    </rPh>
    <rPh sb="4" eb="6">
      <t>メンセキ</t>
    </rPh>
    <phoneticPr fontId="4"/>
  </si>
  <si>
    <t>火災</t>
    <rPh sb="0" eb="2">
      <t>カサイ</t>
    </rPh>
    <phoneticPr fontId="4"/>
  </si>
  <si>
    <t>5　人口密度</t>
  </si>
  <si>
    <t>11　農業経営体</t>
  </si>
  <si>
    <t>第 ３ 号
被保険者数</t>
    <rPh sb="0" eb="1">
      <t>ダイ</t>
    </rPh>
    <rPh sb="4" eb="5">
      <t>ゴウ</t>
    </rPh>
    <rPh sb="6" eb="10">
      <t>ヒホケンシャ</t>
    </rPh>
    <rPh sb="10" eb="11">
      <t>スウ</t>
    </rPh>
    <phoneticPr fontId="4"/>
  </si>
  <si>
    <t>由 利 本 荘 市</t>
    <rPh sb="0" eb="1">
      <t>ヨシ</t>
    </rPh>
    <rPh sb="2" eb="3">
      <t>リ</t>
    </rPh>
    <rPh sb="4" eb="5">
      <t>ホン</t>
    </rPh>
    <rPh sb="6" eb="7">
      <t>ショウ</t>
    </rPh>
    <rPh sb="8" eb="9">
      <t>シ</t>
    </rPh>
    <phoneticPr fontId="19"/>
  </si>
  <si>
    <t>不動産業</t>
  </si>
  <si>
    <t>22　製造業従業者・規模</t>
  </si>
  <si>
    <t>サービス業</t>
  </si>
  <si>
    <t>(1k㎡当たり)</t>
  </si>
  <si>
    <t>0.5～1.0</t>
  </si>
  <si>
    <t>2　　評　価　総　面　積</t>
  </si>
  <si>
    <t>　　注2  売場面積は小売業のみ</t>
    <rPh sb="2" eb="3">
      <t>チュウ</t>
    </rPh>
    <rPh sb="6" eb="8">
      <t>ウリバ</t>
    </rPh>
    <rPh sb="8" eb="10">
      <t>メンセキ</t>
    </rPh>
    <rPh sb="11" eb="14">
      <t>コウリギョウ</t>
    </rPh>
    <phoneticPr fontId="4"/>
  </si>
  <si>
    <t>水稲</t>
    <rPh sb="0" eb="2">
      <t>スイトウ</t>
    </rPh>
    <phoneticPr fontId="19"/>
  </si>
  <si>
    <t>市町村内総生産</t>
    <rPh sb="0" eb="3">
      <t>シチョウソン</t>
    </rPh>
    <rPh sb="3" eb="4">
      <t>ナイ</t>
    </rPh>
    <rPh sb="4" eb="7">
      <t>ソウセイサン</t>
    </rPh>
    <phoneticPr fontId="4"/>
  </si>
  <si>
    <t>1.0～1.5</t>
  </si>
  <si>
    <t>1.5～2.0</t>
  </si>
  <si>
    <t>5.0～10.0</t>
  </si>
  <si>
    <t>100ha以上</t>
  </si>
  <si>
    <t>秋田市</t>
  </si>
  <si>
    <t>河辺町</t>
  </si>
  <si>
    <t>大森町</t>
  </si>
  <si>
    <t>歳　　　出</t>
    <rPh sb="0" eb="1">
      <t>トシ</t>
    </rPh>
    <rPh sb="4" eb="5">
      <t>デ</t>
    </rPh>
    <phoneticPr fontId="4"/>
  </si>
  <si>
    <t>鉱業、採石業、砂利採取業</t>
    <rPh sb="0" eb="2">
      <t>コウギョウ</t>
    </rPh>
    <rPh sb="3" eb="5">
      <t>サイセキ</t>
    </rPh>
    <rPh sb="5" eb="6">
      <t>ギョウ</t>
    </rPh>
    <rPh sb="7" eb="9">
      <t>ジャリ</t>
    </rPh>
    <rPh sb="9" eb="11">
      <t>サイシュ</t>
    </rPh>
    <rPh sb="11" eb="12">
      <t>ギョウ</t>
    </rPh>
    <phoneticPr fontId="19"/>
  </si>
  <si>
    <t>平29.3.31</t>
    <rPh sb="0" eb="1">
      <t>ヘイ</t>
    </rPh>
    <phoneticPr fontId="4"/>
  </si>
  <si>
    <t>不動産業、物品賃貸業</t>
    <rPh sb="5" eb="7">
      <t>ブッピン</t>
    </rPh>
    <rPh sb="7" eb="10">
      <t>チンタイギョウ</t>
    </rPh>
    <phoneticPr fontId="12"/>
  </si>
  <si>
    <t>宿泊業、飲食サービス業</t>
    <rPh sb="0" eb="2">
      <t>シュクハク</t>
    </rPh>
    <rPh sb="2" eb="3">
      <t>ギョウ</t>
    </rPh>
    <rPh sb="4" eb="6">
      <t>インショク</t>
    </rPh>
    <rPh sb="10" eb="11">
      <t>ギョウ</t>
    </rPh>
    <phoneticPr fontId="19"/>
  </si>
  <si>
    <t>教育、学習支援業</t>
    <rPh sb="0" eb="2">
      <t>キョウイク</t>
    </rPh>
    <rPh sb="3" eb="5">
      <t>ガクシュウ</t>
    </rPh>
    <rPh sb="5" eb="7">
      <t>シエン</t>
    </rPh>
    <rPh sb="7" eb="8">
      <t>ギョウ</t>
    </rPh>
    <phoneticPr fontId="19"/>
  </si>
  <si>
    <t>7　産業別就業者数(15歳以上) (つづき)</t>
  </si>
  <si>
    <t>か所</t>
    <rPh sb="1" eb="2">
      <t>ショ</t>
    </rPh>
    <phoneticPr fontId="4"/>
  </si>
  <si>
    <t>8　事業所数と従業者数(民営)（つづき）</t>
  </si>
  <si>
    <t>人</t>
    <rPh sb="0" eb="1">
      <t>ヒト</t>
    </rPh>
    <phoneticPr fontId="12"/>
  </si>
  <si>
    <t>16　資料：2015年農林業センサス</t>
    <rPh sb="3" eb="5">
      <t>シリョウ</t>
    </rPh>
    <phoneticPr fontId="4"/>
  </si>
  <si>
    <t>トラクター</t>
  </si>
  <si>
    <t>7　注　「総数」には、分類不能の産業を含む。</t>
  </si>
  <si>
    <t>コンバイン</t>
  </si>
  <si>
    <t>農林業、漁業</t>
    <rPh sb="4" eb="6">
      <t>ギョギョウ</t>
    </rPh>
    <phoneticPr fontId="4"/>
  </si>
  <si>
    <t>事業数</t>
    <rPh sb="0" eb="3">
      <t>ジギョウスウ</t>
    </rPh>
    <phoneticPr fontId="4"/>
  </si>
  <si>
    <t>対家計民間非営利サー</t>
    <rPh sb="0" eb="1">
      <t>タイ</t>
    </rPh>
    <rPh sb="1" eb="3">
      <t>カケイ</t>
    </rPh>
    <rPh sb="3" eb="5">
      <t>ミンカン</t>
    </rPh>
    <rPh sb="5" eb="8">
      <t>ヒエイリ</t>
    </rPh>
    <phoneticPr fontId="24"/>
  </si>
  <si>
    <t>件</t>
    <rPh sb="0" eb="1">
      <t>ケン</t>
    </rPh>
    <phoneticPr fontId="22"/>
  </si>
  <si>
    <t>　</t>
  </si>
  <si>
    <t>9　資料:県調査統計課</t>
  </si>
  <si>
    <t>15 農業就業人口（販売農家）</t>
  </si>
  <si>
    <t>24  自動車の保有台数</t>
    <rPh sb="4" eb="6">
      <t>ジドウ</t>
    </rPh>
    <rPh sb="6" eb="7">
      <t>シャ</t>
    </rPh>
    <rPh sb="8" eb="10">
      <t>ホユウ</t>
    </rPh>
    <rPh sb="10" eb="12">
      <t>ダイスウ</t>
    </rPh>
    <phoneticPr fontId="19"/>
  </si>
  <si>
    <t>東  成  瀬  村</t>
  </si>
  <si>
    <t>26  生活排水処理施設</t>
    <rPh sb="4" eb="6">
      <t>セイカツ</t>
    </rPh>
    <rPh sb="6" eb="8">
      <t>ハイスイ</t>
    </rPh>
    <rPh sb="8" eb="10">
      <t>ショリ</t>
    </rPh>
    <rPh sb="10" eb="12">
      <t>シセツ</t>
    </rPh>
    <phoneticPr fontId="19"/>
  </si>
  <si>
    <t>（秋田県年齢別人口流動調査）</t>
    <rPh sb="1" eb="4">
      <t>アキタケン</t>
    </rPh>
    <rPh sb="4" eb="7">
      <t>ネンレイベツ</t>
    </rPh>
    <rPh sb="7" eb="9">
      <t>ジンコウ</t>
    </rPh>
    <rPh sb="9" eb="11">
      <t>リュウドウ</t>
    </rPh>
    <rPh sb="11" eb="13">
      <t>チョウサ</t>
    </rPh>
    <phoneticPr fontId="4"/>
  </si>
  <si>
    <t>33　火災</t>
    <rPh sb="3" eb="5">
      <t>カサイ</t>
    </rPh>
    <phoneticPr fontId="19"/>
  </si>
  <si>
    <t>うち分校</t>
  </si>
  <si>
    <t>19　主要農作物の収穫量</t>
  </si>
  <si>
    <t xml:space="preserve"> </t>
  </si>
  <si>
    <t>(条例適用施設)</t>
  </si>
  <si>
    <t>死　　亡</t>
  </si>
  <si>
    <t>複合ｻｰﾋﾞｽ　</t>
    <rPh sb="0" eb="2">
      <t>フクゴウ</t>
    </rPh>
    <phoneticPr fontId="21"/>
  </si>
  <si>
    <t>23　商業の状況(飲食店を除く)</t>
  </si>
  <si>
    <t>事業所</t>
    <rPh sb="0" eb="2">
      <t>ジギョウ</t>
    </rPh>
    <rPh sb="2" eb="3">
      <t>トコロ</t>
    </rPh>
    <phoneticPr fontId="4"/>
  </si>
  <si>
    <t>市町村民所得</t>
    <rPh sb="0" eb="3">
      <t>シチョウソン</t>
    </rPh>
    <rPh sb="3" eb="4">
      <t>ミン</t>
    </rPh>
    <rPh sb="4" eb="6">
      <t>ショトク</t>
    </rPh>
    <phoneticPr fontId="4"/>
  </si>
  <si>
    <t>9　  市町村内総生産</t>
  </si>
  <si>
    <t>9　  市町村内総生産　(つづき)</t>
    <rPh sb="8" eb="9">
      <t>ソウ</t>
    </rPh>
    <phoneticPr fontId="19"/>
  </si>
  <si>
    <t>0.3ha未満</t>
  </si>
  <si>
    <t>学術研究、</t>
    <rPh sb="0" eb="2">
      <t>ガクジュツ</t>
    </rPh>
    <rPh sb="2" eb="4">
      <t>ケンキュウ</t>
    </rPh>
    <phoneticPr fontId="23"/>
  </si>
  <si>
    <t>運輸業</t>
    <rPh sb="2" eb="3">
      <t>ギョウ</t>
    </rPh>
    <phoneticPr fontId="4"/>
  </si>
  <si>
    <t>13　経営規模別農家数（販売農家）（つづき）</t>
  </si>
  <si>
    <t>平28.6.1</t>
  </si>
  <si>
    <t>27　資料：県市町村課（有権者数については、</t>
    <rPh sb="12" eb="15">
      <t>ユウケンシャ</t>
    </rPh>
    <rPh sb="15" eb="16">
      <t>スウ</t>
    </rPh>
    <phoneticPr fontId="19"/>
  </si>
  <si>
    <t>　 　　　　　　　　経営が一定の外形基準以上、③農作業の受託の事業を営む個人・</t>
    <rPh sb="24" eb="27">
      <t>ノウサギョウ</t>
    </rPh>
    <rPh sb="28" eb="30">
      <t>ジュタク</t>
    </rPh>
    <rPh sb="31" eb="33">
      <t>ジギョウ</t>
    </rPh>
    <rPh sb="34" eb="35">
      <t>イトナ</t>
    </rPh>
    <rPh sb="36" eb="38">
      <t>コジン</t>
    </rPh>
    <phoneticPr fontId="25"/>
  </si>
  <si>
    <t>　 　販売農家　　　経営耕地面30a以上、又は農産物販売金額が50万円以上の世帯</t>
    <rPh sb="34" eb="35">
      <t>エン</t>
    </rPh>
    <rPh sb="38" eb="40">
      <t>セタイ</t>
    </rPh>
    <phoneticPr fontId="5"/>
  </si>
  <si>
    <t>国 庫 ・</t>
  </si>
  <si>
    <t xml:space="preserve"> 　　　 　　　　 　より鮮明に析出する農家</t>
  </si>
  <si>
    <t>　　　　秋田地域センター</t>
  </si>
  <si>
    <t>生活関連</t>
    <rPh sb="0" eb="2">
      <t>セイカツ</t>
    </rPh>
    <rPh sb="2" eb="4">
      <t>カンレン</t>
    </rPh>
    <phoneticPr fontId="23"/>
  </si>
  <si>
    <t>　 　主業農家　　　農業所得が主(農家所得の50%以上が農業所得)で65歳未満の農業</t>
  </si>
  <si>
    <t>水道法適用施設</t>
  </si>
  <si>
    <t>歯科診療所</t>
    <rPh sb="2" eb="5">
      <t>シンリョウショ</t>
    </rPh>
    <phoneticPr fontId="4"/>
  </si>
  <si>
    <t>総　　数</t>
    <rPh sb="0" eb="1">
      <t>ソウ</t>
    </rPh>
    <rPh sb="3" eb="4">
      <t>スウ</t>
    </rPh>
    <phoneticPr fontId="12"/>
  </si>
  <si>
    <t>32　資料：秋田県警察本部交通部</t>
    <rPh sb="3" eb="5">
      <t>シリョウ</t>
    </rPh>
    <rPh sb="6" eb="9">
      <t>アキタケン</t>
    </rPh>
    <rPh sb="9" eb="11">
      <t>ケイサツ</t>
    </rPh>
    <rPh sb="11" eb="13">
      <t>ホンブ</t>
    </rPh>
    <rPh sb="13" eb="16">
      <t>コウツウブ</t>
    </rPh>
    <phoneticPr fontId="19"/>
  </si>
  <si>
    <t>　 　個人経営体　　農業経営体のうち､世帯単位で事業を行っているもので､法人を</t>
    <rPh sb="3" eb="5">
      <t>コジン</t>
    </rPh>
    <rPh sb="5" eb="8">
      <t>ケイエイタイ</t>
    </rPh>
    <rPh sb="10" eb="12">
      <t>ノウギョウ</t>
    </rPh>
    <rPh sb="12" eb="15">
      <t>ケイエイタイ</t>
    </rPh>
    <rPh sb="19" eb="21">
      <t>セタイ</t>
    </rPh>
    <rPh sb="21" eb="23">
      <t>タンイ</t>
    </rPh>
    <rPh sb="24" eb="26">
      <t>ジギョウ</t>
    </rPh>
    <rPh sb="27" eb="28">
      <t>オコナ</t>
    </rPh>
    <rPh sb="36" eb="38">
      <t>ホウジン</t>
    </rPh>
    <phoneticPr fontId="25"/>
  </si>
  <si>
    <t>　 　副業的農家　　65歳未満の農業従事60日以上の者がいない農家</t>
    <rPh sb="31" eb="33">
      <t>ノウカ</t>
    </rPh>
    <phoneticPr fontId="4"/>
  </si>
  <si>
    <t>税・関税等</t>
    <rPh sb="0" eb="1">
      <t>ゼイ</t>
    </rPh>
    <rPh sb="2" eb="4">
      <t>カンゼイ</t>
    </rPh>
    <rPh sb="4" eb="5">
      <t>トウ</t>
    </rPh>
    <phoneticPr fontId="24"/>
  </si>
  <si>
    <t>県支出金</t>
  </si>
  <si>
    <t>10　市町村民所得</t>
  </si>
  <si>
    <t>項目</t>
    <rPh sb="0" eb="1">
      <t>コウ</t>
    </rPh>
    <rPh sb="1" eb="2">
      <t>メ</t>
    </rPh>
    <phoneticPr fontId="19"/>
  </si>
  <si>
    <t>項目</t>
    <rPh sb="0" eb="1">
      <t>コウ</t>
    </rPh>
    <rPh sb="1" eb="2">
      <t>メ</t>
    </rPh>
    <phoneticPr fontId="21"/>
  </si>
  <si>
    <t>22　製造業従業者・規模　(4人以上)</t>
  </si>
  <si>
    <t xml:space="preserve"> 　資料：「平成27年国勢調査」</t>
    <rPh sb="6" eb="8">
      <t>ヘイセイ</t>
    </rPh>
    <rPh sb="10" eb="11">
      <t>ネン</t>
    </rPh>
    <phoneticPr fontId="19"/>
  </si>
  <si>
    <t>福祉</t>
    <rPh sb="0" eb="2">
      <t>フクシ</t>
    </rPh>
    <phoneticPr fontId="23"/>
  </si>
  <si>
    <t>平27.2.1</t>
  </si>
  <si>
    <t>教員数</t>
    <rPh sb="0" eb="2">
      <t>キョウイン</t>
    </rPh>
    <phoneticPr fontId="4"/>
  </si>
  <si>
    <t>25　水道（つづき）</t>
  </si>
  <si>
    <t>平28.3.31</t>
    <rPh sb="0" eb="1">
      <t>ヘイ</t>
    </rPh>
    <phoneticPr fontId="4"/>
  </si>
  <si>
    <t>平成25年</t>
    <rPh sb="0" eb="2">
      <t>ヘイセイ</t>
    </rPh>
    <rPh sb="4" eb="5">
      <t>ネン</t>
    </rPh>
    <phoneticPr fontId="5"/>
  </si>
  <si>
    <t>平26.7.1</t>
    <rPh sb="0" eb="1">
      <t>ヘイ</t>
    </rPh>
    <phoneticPr fontId="4"/>
  </si>
  <si>
    <t>計</t>
  </si>
  <si>
    <t>13　資料：2015年農林業センサス</t>
    <rPh sb="3" eb="5">
      <t>シリョウ</t>
    </rPh>
    <rPh sb="10" eb="11">
      <t>ネン</t>
    </rPh>
    <rPh sb="11" eb="14">
      <t>ノウリンギョウ</t>
    </rPh>
    <phoneticPr fontId="12"/>
  </si>
  <si>
    <t>33　資料：県総合防災課</t>
    <rPh sb="3" eb="5">
      <t>シリョウ</t>
    </rPh>
    <rPh sb="6" eb="7">
      <t>ケン</t>
    </rPh>
    <rPh sb="7" eb="9">
      <t>ソウゴウ</t>
    </rPh>
    <rPh sb="9" eb="12">
      <t>ボウサイカ</t>
    </rPh>
    <phoneticPr fontId="19"/>
  </si>
  <si>
    <t>18　所有農業用機械（農業経営体）</t>
    <rPh sb="3" eb="5">
      <t>ショユウ</t>
    </rPh>
    <rPh sb="6" eb="7">
      <t>ギョウ</t>
    </rPh>
    <rPh sb="11" eb="13">
      <t>ノウギョウ</t>
    </rPh>
    <rPh sb="13" eb="16">
      <t>ケイエイタイ</t>
    </rPh>
    <phoneticPr fontId="19"/>
  </si>
  <si>
    <t>人</t>
    <rPh sb="0" eb="1">
      <t>ニン</t>
    </rPh>
    <phoneticPr fontId="4"/>
  </si>
  <si>
    <t>その他の</t>
  </si>
  <si>
    <t>6　　人　　口　　動　　態</t>
  </si>
  <si>
    <t>29　学校の状況</t>
  </si>
  <si>
    <t>任意加入</t>
    <rPh sb="0" eb="1">
      <t>ニン</t>
    </rPh>
    <rPh sb="1" eb="2">
      <t>イ</t>
    </rPh>
    <rPh sb="2" eb="3">
      <t>カ</t>
    </rPh>
    <rPh sb="3" eb="4">
      <t>イレル</t>
    </rPh>
    <phoneticPr fontId="4"/>
  </si>
  <si>
    <t>7　産業別就業者数(15歳以上)　　　　</t>
  </si>
  <si>
    <t>20　　森　林　面　積</t>
  </si>
  <si>
    <t>情　報</t>
    <rPh sb="0" eb="1">
      <t>ジョウ</t>
    </rPh>
    <rPh sb="2" eb="3">
      <t>ホウ</t>
    </rPh>
    <phoneticPr fontId="4"/>
  </si>
  <si>
    <t>平29.4.1</t>
  </si>
  <si>
    <t>平29.4．1</t>
  </si>
  <si>
    <t>㎥</t>
  </si>
  <si>
    <t>人工林</t>
  </si>
  <si>
    <t>天然林</t>
  </si>
  <si>
    <t>2　評価総面積</t>
  </si>
  <si>
    <t>21　森林蓄積量　(つづき)</t>
  </si>
  <si>
    <t>平成27年</t>
    <rPh sb="0" eb="2">
      <t>ヘイセイ</t>
    </rPh>
    <rPh sb="4" eb="5">
      <t>ネン</t>
    </rPh>
    <phoneticPr fontId="4"/>
  </si>
  <si>
    <t>歳　　　入</t>
  </si>
  <si>
    <t>平成25年度</t>
  </si>
  <si>
    <t>収　　入</t>
  </si>
  <si>
    <t xml:space="preserve">x </t>
  </si>
  <si>
    <t>平29.7.3</t>
  </si>
  <si>
    <t>平成28年度</t>
  </si>
  <si>
    <t xml:space="preserve"> - </t>
  </si>
  <si>
    <t>卸売・小売業</t>
  </si>
  <si>
    <t>　　　　資料：「国有林」は、東北森林管理局「平成29年度有効森林調査簿」</t>
    <rPh sb="4" eb="6">
      <t>シリョウ</t>
    </rPh>
    <rPh sb="22" eb="24">
      <t>ヘイセイ</t>
    </rPh>
    <rPh sb="26" eb="28">
      <t>ネンド</t>
    </rPh>
    <rPh sb="28" eb="30">
      <t>ユウコウ</t>
    </rPh>
    <rPh sb="30" eb="32">
      <t>シンリン</t>
    </rPh>
    <rPh sb="32" eb="35">
      <t>チョウサボ</t>
    </rPh>
    <phoneticPr fontId="8"/>
  </si>
  <si>
    <t>　　　　 速報集計（事業所数、従業者数）</t>
    <rPh sb="5" eb="7">
      <t>ソクホウ</t>
    </rPh>
    <rPh sb="7" eb="9">
      <t>シュウケイ</t>
    </rPh>
    <rPh sb="10" eb="13">
      <t>ジギョウショ</t>
    </rPh>
    <rPh sb="13" eb="14">
      <t>スウ</t>
    </rPh>
    <rPh sb="15" eb="18">
      <t>ジュウギョウシャ</t>
    </rPh>
    <rPh sb="18" eb="19">
      <t>スウ</t>
    </rPh>
    <phoneticPr fontId="4"/>
  </si>
  <si>
    <t>計（官公造林地）</t>
    <rPh sb="0" eb="1">
      <t>ケイ</t>
    </rPh>
    <phoneticPr fontId="19"/>
  </si>
  <si>
    <t>天然林（官公造林地）</t>
  </si>
  <si>
    <t>物品賃貸業</t>
  </si>
  <si>
    <t>総数（官公造林地）</t>
    <rPh sb="0" eb="1">
      <t>フサ</t>
    </rPh>
    <rPh sb="1" eb="2">
      <t>カズ</t>
    </rPh>
    <phoneticPr fontId="4"/>
  </si>
  <si>
    <t>１事業所当たり</t>
    <rPh sb="1" eb="4">
      <t>ジギョウショ</t>
    </rPh>
    <rPh sb="4" eb="5">
      <t>ア</t>
    </rPh>
    <phoneticPr fontId="4"/>
  </si>
  <si>
    <t>無立木地</t>
    <rPh sb="2" eb="3">
      <t>キ</t>
    </rPh>
    <rPh sb="3" eb="4">
      <t>チ</t>
    </rPh>
    <phoneticPr fontId="19"/>
  </si>
  <si>
    <t>26　資料：県下水道課</t>
    <rPh sb="7" eb="10">
      <t>ゲスイドウ</t>
    </rPh>
    <phoneticPr fontId="19"/>
  </si>
  <si>
    <t>国　有　林</t>
    <rPh sb="0" eb="1">
      <t>クニ</t>
    </rPh>
    <rPh sb="2" eb="3">
      <t>ユウ</t>
    </rPh>
    <rPh sb="4" eb="5">
      <t>ハヤシ</t>
    </rPh>
    <phoneticPr fontId="19"/>
  </si>
  <si>
    <t>林　　　地</t>
    <rPh sb="0" eb="1">
      <t>ハヤシ</t>
    </rPh>
    <rPh sb="4" eb="5">
      <t>チ</t>
    </rPh>
    <phoneticPr fontId="19"/>
  </si>
  <si>
    <t>21　森林蓄積量</t>
  </si>
  <si>
    <t>民　有　林</t>
  </si>
  <si>
    <t>民有林</t>
    <rPh sb="0" eb="3">
      <t>ミンユウリン</t>
    </rPh>
    <phoneticPr fontId="4"/>
  </si>
  <si>
    <t>総　計</t>
    <rPh sb="0" eb="1">
      <t>ソウ</t>
    </rPh>
    <rPh sb="2" eb="3">
      <t>ケイ</t>
    </rPh>
    <phoneticPr fontId="19"/>
  </si>
  <si>
    <t>小　　学　　校</t>
  </si>
  <si>
    <t>湯    沢    市</t>
    <rPh sb="0" eb="1">
      <t>ユ</t>
    </rPh>
    <rPh sb="5" eb="6">
      <t>サワ</t>
    </rPh>
    <rPh sb="10" eb="11">
      <t>シ</t>
    </rPh>
    <phoneticPr fontId="19"/>
  </si>
  <si>
    <t>　　　　（平成28年10月1日現在）</t>
  </si>
  <si>
    <t>5　　平成28年10月1日現在の国土地理院「全国都道府県市区町村別面積調」の面積と、</t>
    <rPh sb="3" eb="5">
      <t>ヘイセイ</t>
    </rPh>
    <rPh sb="7" eb="8">
      <t>ネン</t>
    </rPh>
    <rPh sb="10" eb="11">
      <t>ガツ</t>
    </rPh>
    <rPh sb="12" eb="13">
      <t>ニチ</t>
    </rPh>
    <rPh sb="13" eb="15">
      <t>ゲンザイ</t>
    </rPh>
    <rPh sb="16" eb="18">
      <t>コクド</t>
    </rPh>
    <rPh sb="18" eb="20">
      <t>チリ</t>
    </rPh>
    <rPh sb="20" eb="21">
      <t>イン</t>
    </rPh>
    <rPh sb="22" eb="24">
      <t>ゼンコク</t>
    </rPh>
    <rPh sb="24" eb="28">
      <t>トドウフケン</t>
    </rPh>
    <rPh sb="28" eb="30">
      <t>シク</t>
    </rPh>
    <phoneticPr fontId="12"/>
  </si>
  <si>
    <t>電気・ガス・熱供給・水道業</t>
  </si>
  <si>
    <t>井    川    町</t>
  </si>
  <si>
    <t>「平成25年度秋田県市町村民経済計算」</t>
  </si>
  <si>
    <t>潟    上    市</t>
    <rPh sb="0" eb="1">
      <t>カタ</t>
    </rPh>
    <rPh sb="5" eb="6">
      <t>ウエ</t>
    </rPh>
    <rPh sb="10" eb="11">
      <t>シ</t>
    </rPh>
    <phoneticPr fontId="19"/>
  </si>
  <si>
    <t>　卸売業、</t>
    <rPh sb="3" eb="4">
      <t>ギョウ</t>
    </rPh>
    <phoneticPr fontId="20"/>
  </si>
  <si>
    <t>　金融業、</t>
    <rPh sb="3" eb="4">
      <t>ギョウ</t>
    </rPh>
    <phoneticPr fontId="23"/>
  </si>
  <si>
    <t>　医療、</t>
    <rPh sb="1" eb="3">
      <t>イリョウ</t>
    </rPh>
    <phoneticPr fontId="21"/>
  </si>
  <si>
    <t>総 生 産</t>
    <rPh sb="0" eb="1">
      <t>ソウ</t>
    </rPh>
    <rPh sb="2" eb="3">
      <t>セイ</t>
    </rPh>
    <rPh sb="4" eb="5">
      <t>サン</t>
    </rPh>
    <phoneticPr fontId="24"/>
  </si>
  <si>
    <t>18　資料：2015年農林業センサス</t>
    <rPh sb="3" eb="5">
      <t>シリョウ</t>
    </rPh>
    <rPh sb="11" eb="12">
      <t>ノウ</t>
    </rPh>
    <phoneticPr fontId="4"/>
  </si>
  <si>
    <t>平成27年</t>
    <rPh sb="0" eb="2">
      <t>ヘイセイ</t>
    </rPh>
    <rPh sb="4" eb="5">
      <t>ネン</t>
    </rPh>
    <phoneticPr fontId="25"/>
  </si>
  <si>
    <t>　      「２０１７あきたの</t>
  </si>
  <si>
    <t>　　　　「交通統計」</t>
  </si>
  <si>
    <t>1　注1　八郎潟調整池（21.97k㎡）は、水面の一部が境界未定のため、</t>
  </si>
  <si>
    <t xml:space="preserve"> 　　資料：「秋田県年齢別人口流動調査」「平成27年国勢調査」</t>
    <rPh sb="7" eb="10">
      <t>アキタケン</t>
    </rPh>
    <rPh sb="10" eb="13">
      <t>ネンレイベツ</t>
    </rPh>
    <rPh sb="13" eb="15">
      <t>ジンコウ</t>
    </rPh>
    <rPh sb="15" eb="17">
      <t>リュウドウ</t>
    </rPh>
    <rPh sb="17" eb="19">
      <t>チョウサ</t>
    </rPh>
    <phoneticPr fontId="19"/>
  </si>
  <si>
    <t>2　注1　計は四捨五入により一致しない場合がある。</t>
  </si>
  <si>
    <t xml:space="preserve"> 　資料：県税務課「平成28年度固定資産の価格等の概要調書」</t>
    <rPh sb="6" eb="8">
      <t>ゼイム</t>
    </rPh>
    <rPh sb="10" eb="12">
      <t>ヘイセイ</t>
    </rPh>
    <rPh sb="14" eb="16">
      <t>ネンド</t>
    </rPh>
    <rPh sb="16" eb="20">
      <t>コテイシサン</t>
    </rPh>
    <rPh sb="21" eb="23">
      <t>カカク</t>
    </rPh>
    <rPh sb="23" eb="24">
      <t>トウ</t>
    </rPh>
    <phoneticPr fontId="19"/>
  </si>
  <si>
    <t>8　注　従業者数には「個人業主」「無給家族従業者」「有給役員」及び</t>
    <rPh sb="2" eb="3">
      <t>チュウ</t>
    </rPh>
    <rPh sb="4" eb="7">
      <t>ジュウギョウシャ</t>
    </rPh>
    <rPh sb="7" eb="8">
      <t>スウ</t>
    </rPh>
    <rPh sb="11" eb="13">
      <t>コジン</t>
    </rPh>
    <rPh sb="13" eb="15">
      <t>ギョウシュ</t>
    </rPh>
    <rPh sb="17" eb="19">
      <t>ムキュウ</t>
    </rPh>
    <rPh sb="19" eb="21">
      <t>カゾク</t>
    </rPh>
    <rPh sb="21" eb="24">
      <t>ジュウギョウシャ</t>
    </rPh>
    <rPh sb="26" eb="28">
      <t>ユウキュウ</t>
    </rPh>
    <rPh sb="28" eb="30">
      <t>ヤクイン</t>
    </rPh>
    <rPh sb="31" eb="32">
      <t>オヨ</t>
    </rPh>
    <phoneticPr fontId="4"/>
  </si>
  <si>
    <t>17　注　面積は各単位ごとに四捨五入しており、合計と</t>
    <rPh sb="5" eb="7">
      <t>メンセキ</t>
    </rPh>
    <rPh sb="8" eb="11">
      <t>カクタンイ</t>
    </rPh>
    <rPh sb="14" eb="18">
      <t>シシャゴニュウ</t>
    </rPh>
    <phoneticPr fontId="4"/>
  </si>
  <si>
    <t>　　資料：2015年農林業センサス</t>
    <rPh sb="2" eb="4">
      <t>シリョウ</t>
    </rPh>
    <phoneticPr fontId="4"/>
  </si>
  <si>
    <t>　　　ため、合計と内訳の計が</t>
  </si>
  <si>
    <t>　　　一致しない場合がある。</t>
  </si>
  <si>
    <t>　　資料：文部科学省</t>
    <rPh sb="5" eb="7">
      <t>モンブ</t>
    </rPh>
    <rPh sb="7" eb="10">
      <t>カガクショウ</t>
    </rPh>
    <phoneticPr fontId="19"/>
  </si>
  <si>
    <t>20～21　注1　「国有林」の（　）は、官行造林地で外数　　</t>
    <rPh sb="6" eb="7">
      <t>チュウ</t>
    </rPh>
    <phoneticPr fontId="8"/>
  </si>
  <si>
    <t>23　注1　従業者数には臨時雇用者は含めていない。</t>
    <rPh sb="3" eb="4">
      <t>チュウ</t>
    </rPh>
    <rPh sb="6" eb="9">
      <t>ジュウギョウシャ</t>
    </rPh>
    <rPh sb="9" eb="10">
      <t>スウ</t>
    </rPh>
    <rPh sb="12" eb="14">
      <t>リンジ</t>
    </rPh>
    <rPh sb="14" eb="17">
      <t>コヨウシャ</t>
    </rPh>
    <rPh sb="18" eb="19">
      <t>フク</t>
    </rPh>
    <phoneticPr fontId="4"/>
  </si>
  <si>
    <t>金融業・保険業</t>
    <rPh sb="2" eb="3">
      <t>ギョウ</t>
    </rPh>
    <phoneticPr fontId="4"/>
  </si>
  <si>
    <t>31　注1　「医療施設調査」は各年10月1日現在</t>
    <rPh sb="7" eb="9">
      <t>イリョウ</t>
    </rPh>
    <rPh sb="9" eb="11">
      <t>シセツ</t>
    </rPh>
    <rPh sb="11" eb="13">
      <t>チョウサ</t>
    </rPh>
    <rPh sb="15" eb="17">
      <t>カクトシ</t>
    </rPh>
    <rPh sb="19" eb="20">
      <t>ガツ</t>
    </rPh>
    <rPh sb="21" eb="24">
      <t>ニチゲンザイ</t>
    </rPh>
    <phoneticPr fontId="19"/>
  </si>
  <si>
    <t>　　資料：総務省統計局「平成26年経済センサス-基礎調査」</t>
    <rPh sb="5" eb="8">
      <t>ソウムショウ</t>
    </rPh>
    <rPh sb="8" eb="11">
      <t>トウケイキョク</t>
    </rPh>
    <rPh sb="12" eb="14">
      <t>ヘイセイ</t>
    </rPh>
    <rPh sb="16" eb="17">
      <t>ネン</t>
    </rPh>
    <rPh sb="17" eb="19">
      <t>ケイザイ</t>
    </rPh>
    <phoneticPr fontId="19"/>
  </si>
  <si>
    <t>　　　　　産業別集計（卸売業、小売業に関する集計）</t>
  </si>
  <si>
    <t>　　　ため市町村計とは一致しない。</t>
    <rPh sb="5" eb="8">
      <t>シチョウソン</t>
    </rPh>
    <rPh sb="8" eb="9">
      <t>ケイ</t>
    </rPh>
    <rPh sb="11" eb="13">
      <t>イッチ</t>
    </rPh>
    <phoneticPr fontId="4"/>
  </si>
  <si>
    <t>　　資料：東北運輸局秋田運輸支局</t>
    <rPh sb="2" eb="4">
      <t>シリョウ</t>
    </rPh>
    <rPh sb="5" eb="7">
      <t>トウホク</t>
    </rPh>
    <rPh sb="7" eb="10">
      <t>ウンユキョク</t>
    </rPh>
    <rPh sb="10" eb="12">
      <t>アキタ</t>
    </rPh>
    <rPh sb="12" eb="14">
      <t>ウンユ</t>
    </rPh>
    <rPh sb="14" eb="16">
      <t>シキョク</t>
    </rPh>
    <phoneticPr fontId="4"/>
  </si>
  <si>
    <t>25　注　△は、他市町村の水道事業から供給している</t>
    <rPh sb="3" eb="4">
      <t>チュウ</t>
    </rPh>
    <rPh sb="8" eb="9">
      <t>タ</t>
    </rPh>
    <rPh sb="9" eb="12">
      <t>シチョウソン</t>
    </rPh>
    <rPh sb="13" eb="15">
      <t>スイドウ</t>
    </rPh>
    <rPh sb="15" eb="17">
      <t>ジギョウ</t>
    </rPh>
    <rPh sb="19" eb="21">
      <t>キョウキュウ</t>
    </rPh>
    <phoneticPr fontId="4"/>
  </si>
  <si>
    <t>　　　上水道施設の内数.</t>
  </si>
  <si>
    <t>29　注1　分校は再掲</t>
  </si>
  <si>
    <t>国民年金</t>
    <rPh sb="0" eb="2">
      <t>コクミン</t>
    </rPh>
    <rPh sb="2" eb="4">
      <t>ネンキン</t>
    </rPh>
    <phoneticPr fontId="4"/>
  </si>
  <si>
    <t>仙    北    市</t>
    <rPh sb="0" eb="1">
      <t>セン</t>
    </rPh>
    <rPh sb="5" eb="6">
      <t>キタ</t>
    </rPh>
    <rPh sb="10" eb="11">
      <t>シ</t>
    </rPh>
    <phoneticPr fontId="19"/>
  </si>
  <si>
    <t>サービス業（他に
分類されないもの)</t>
    <rPh sb="6" eb="7">
      <t>タ</t>
    </rPh>
    <rPh sb="9" eb="11">
      <t>ブンルイ</t>
    </rPh>
    <phoneticPr fontId="19"/>
  </si>
  <si>
    <t>29　学　校　の　状　況（つづき）</t>
  </si>
  <si>
    <t xml:space="preserve"> 　注2　固定資産評価面積である。</t>
    <rPh sb="2" eb="3">
      <t>チュウ</t>
    </rPh>
    <phoneticPr fontId="4"/>
  </si>
  <si>
    <t>生活関連サービス業、娯楽業</t>
    <rPh sb="0" eb="2">
      <t>セイカツ</t>
    </rPh>
    <rPh sb="2" eb="4">
      <t>カンレン</t>
    </rPh>
    <rPh sb="8" eb="9">
      <t>ギョウ</t>
    </rPh>
    <rPh sb="10" eb="13">
      <t>ゴラクギョウ</t>
    </rPh>
    <phoneticPr fontId="19"/>
  </si>
  <si>
    <t>　　　　注2　単位未満四捨五入のため計と一致しない場合がある。</t>
    <rPh sb="4" eb="5">
      <t>チュウ</t>
    </rPh>
    <phoneticPr fontId="4"/>
  </si>
  <si>
    <t>　　注2　教員数は本務者の数</t>
    <rPh sb="2" eb="3">
      <t>チュウ</t>
    </rPh>
    <phoneticPr fontId="4"/>
  </si>
  <si>
    <t>　　注3　各計は四捨五入により、一致しない場合がある。</t>
    <rPh sb="2" eb="3">
      <t>チュウ</t>
    </rPh>
    <phoneticPr fontId="4"/>
  </si>
  <si>
    <t>能    代    市</t>
  </si>
  <si>
    <t>横    手    市</t>
    <rPh sb="0" eb="1">
      <t>ヨコ</t>
    </rPh>
    <rPh sb="5" eb="6">
      <t>テ</t>
    </rPh>
    <rPh sb="10" eb="11">
      <t>シ</t>
    </rPh>
    <phoneticPr fontId="19"/>
  </si>
  <si>
    <t>大    館    市</t>
    <rPh sb="0" eb="1">
      <t>ダイ</t>
    </rPh>
    <rPh sb="5" eb="6">
      <t>ヤカタ</t>
    </rPh>
    <rPh sb="10" eb="11">
      <t>シ</t>
    </rPh>
    <phoneticPr fontId="19"/>
  </si>
  <si>
    <t>男    鹿    市</t>
    <rPh sb="0" eb="1">
      <t>オトコ</t>
    </rPh>
    <rPh sb="5" eb="6">
      <t>シカ</t>
    </rPh>
    <rPh sb="10" eb="11">
      <t>シ</t>
    </rPh>
    <phoneticPr fontId="19"/>
  </si>
  <si>
    <t>鹿    角    市</t>
  </si>
  <si>
    <t>大    仙    市</t>
    <rPh sb="0" eb="1">
      <t>ダイ</t>
    </rPh>
    <rPh sb="5" eb="6">
      <t>セン</t>
    </rPh>
    <rPh sb="10" eb="11">
      <t>シ</t>
    </rPh>
    <phoneticPr fontId="19"/>
  </si>
  <si>
    <t>北  秋  田  市</t>
    <rPh sb="0" eb="1">
      <t>キタ</t>
    </rPh>
    <rPh sb="3" eb="4">
      <t>アキ</t>
    </rPh>
    <rPh sb="6" eb="7">
      <t>タ</t>
    </rPh>
    <rPh sb="9" eb="10">
      <t>シ</t>
    </rPh>
    <phoneticPr fontId="19"/>
  </si>
  <si>
    <t>上 小 阿 仁 村</t>
  </si>
  <si>
    <t>藤    里    町</t>
  </si>
  <si>
    <t>三    種    町</t>
    <rPh sb="0" eb="1">
      <t>サン</t>
    </rPh>
    <rPh sb="5" eb="6">
      <t>タネ</t>
    </rPh>
    <rPh sb="10" eb="11">
      <t>マチ</t>
    </rPh>
    <phoneticPr fontId="19"/>
  </si>
  <si>
    <t>八  郎  潟  町</t>
  </si>
  <si>
    <t>羽    後    町</t>
  </si>
  <si>
    <t>娯楽業</t>
    <rPh sb="0" eb="3">
      <t>ゴラクギョウ</t>
    </rPh>
    <phoneticPr fontId="23"/>
  </si>
  <si>
    <t>小    坂    町</t>
  </si>
  <si>
    <t>鉱業､</t>
  </si>
  <si>
    <t>採石業、</t>
    <rPh sb="0" eb="2">
      <t>サイセキ</t>
    </rPh>
    <rPh sb="2" eb="3">
      <t>ギョウ</t>
    </rPh>
    <phoneticPr fontId="23"/>
  </si>
  <si>
    <t>砂利採取業</t>
  </si>
  <si>
    <t xml:space="preserve">電気･ガス･ </t>
  </si>
  <si>
    <t>不動産業、</t>
  </si>
  <si>
    <t>飲食</t>
  </si>
  <si>
    <t>サービス業、</t>
    <rPh sb="4" eb="5">
      <t>ギョウ</t>
    </rPh>
    <phoneticPr fontId="23"/>
  </si>
  <si>
    <t>教育、</t>
    <rPh sb="0" eb="2">
      <t>キョウイク</t>
    </rPh>
    <phoneticPr fontId="21"/>
  </si>
  <si>
    <t>学習支援業</t>
    <rPh sb="0" eb="2">
      <t>ガクシュウ</t>
    </rPh>
    <rPh sb="2" eb="4">
      <t>シエン</t>
    </rPh>
    <rPh sb="4" eb="5">
      <t>ギョウ</t>
    </rPh>
    <phoneticPr fontId="21"/>
  </si>
  <si>
    <t>事　　 業　　　　</t>
    <rPh sb="0" eb="1">
      <t>ジ</t>
    </rPh>
    <phoneticPr fontId="21"/>
  </si>
  <si>
    <t>(他に分類さ</t>
    <rPh sb="1" eb="2">
      <t>タ</t>
    </rPh>
    <rPh sb="3" eb="5">
      <t>ブンルイ</t>
    </rPh>
    <phoneticPr fontId="21"/>
  </si>
  <si>
    <t>れないもの)</t>
  </si>
  <si>
    <t>公　務</t>
    <rPh sb="0" eb="1">
      <t>コウ</t>
    </rPh>
    <rPh sb="2" eb="3">
      <t>ツトム</t>
    </rPh>
    <phoneticPr fontId="21"/>
  </si>
  <si>
    <t>金融業、</t>
    <rPh sb="2" eb="3">
      <t>ギョウ</t>
    </rPh>
    <phoneticPr fontId="19"/>
  </si>
  <si>
    <t>保険業　</t>
  </si>
  <si>
    <t>政府ｻｰﾋﾞｽ</t>
    <rPh sb="0" eb="2">
      <t>セイフ</t>
    </rPh>
    <phoneticPr fontId="24"/>
  </si>
  <si>
    <t>生産者</t>
  </si>
  <si>
    <t>他経営体(法人・団体)</t>
    <rPh sb="0" eb="1">
      <t>タ</t>
    </rPh>
    <rPh sb="1" eb="4">
      <t>ケイエイタイ</t>
    </rPh>
    <rPh sb="5" eb="7">
      <t>ホウジン</t>
    </rPh>
    <rPh sb="8" eb="10">
      <t>ダンタイ</t>
    </rPh>
    <phoneticPr fontId="12"/>
  </si>
  <si>
    <t>歯　科</t>
    <rPh sb="0" eb="1">
      <t>ハ</t>
    </rPh>
    <rPh sb="2" eb="3">
      <t>カ</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</si>
</sst>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4">
    <numFmt numFmtId="41" formatCode="_ * #,##0_ ;_ * \-#,##0_ ;_ * &quot;-&quot;_ ;_ @_ "/>
    <numFmt numFmtId="42" formatCode="_ &quot;¥&quot;* #,##0_ ;_ &quot;¥&quot;* \-#,##0_ ;_ &quot;¥&quot;* &quot;-&quot;_ ;_ @_ "/>
    <numFmt numFmtId="43" formatCode="_ * #,##0.00_ ;_ * \-#,##0.00_ ;_ * &quot;-&quot;??_ ;_ @_ "/>
    <numFmt numFmtId="176" formatCode="0_ "/>
    <numFmt numFmtId="177" formatCode="#,##0_);[Red]\(#,##0\)"/>
    <numFmt numFmtId="178" formatCode="[$-411]gge\.m\.d"/>
    <numFmt numFmtId="179" formatCode="#,##0_ "/>
    <numFmt numFmtId="180" formatCode="[$-411]ge\.m\.d;@"/>
    <numFmt numFmtId="181" formatCode="#,##0.00_);[Red]\(#,##0.00\)"/>
    <numFmt numFmtId="182" formatCode="#,##0.00_ "/>
    <numFmt numFmtId="183" formatCode="#,##0.000000_);[Red]\(#,##0.000000\)"/>
    <numFmt numFmtId="184" formatCode="#,##0.00000_);[Red]\(#,##0.00000\)"/>
    <numFmt numFmtId="185" formatCode="#,##0.0_);[Red]\(#,##0.0\)"/>
    <numFmt numFmtId="186" formatCode="_ * #,##0_ ;_ * \-#,##0_ ;_ * \-_ ;_ @_ "/>
    <numFmt numFmtId="187" formatCode="#,##0;&quot;△ &quot;#,##0"/>
    <numFmt numFmtId="188" formatCode="#,##0;0;&quot;-&quot;"/>
    <numFmt numFmtId="189" formatCode="#,##0_);\(#,##0\)"/>
    <numFmt numFmtId="190" formatCode="&quot;(&quot;##,##0&quot;)&quot;"/>
    <numFmt numFmtId="191" formatCode="0;&quot;△ &quot;0"/>
    <numFmt numFmtId="192" formatCode="&quot;(&quot;##,###&quot;)&quot;"/>
    <numFmt numFmtId="193" formatCode="0.0_);[Red]\(0.0\)"/>
    <numFmt numFmtId="194" formatCode="#,##0.0"/>
    <numFmt numFmtId="195" formatCode="#,##0.0_ "/>
    <numFmt numFmtId="196" formatCode="0.0_ "/>
  </numFmts>
  <fonts count="26">
    <font>
      <sz val="11"/>
      <color auto="1"/>
      <name val="ＭＳ Ｐゴシック"/>
      <family val="3"/>
    </font>
    <font>
      <sz val="11"/>
      <color auto="1"/>
      <name val="ＭＳ Ｐゴシック"/>
      <family val="3"/>
    </font>
    <font>
      <sz val="12"/>
      <color auto="1"/>
      <name val="ＭＳ ゴシック"/>
      <family val="3"/>
    </font>
    <font>
      <sz val="14"/>
      <color auto="1"/>
      <name val="ＭＳ 明朝"/>
      <family val="1"/>
    </font>
    <font>
      <sz val="6"/>
      <color auto="1"/>
      <name val="ＭＳ Ｐゴシック"/>
      <family val="3"/>
    </font>
    <font>
      <sz val="10"/>
      <color auto="1"/>
      <name val="ＭＳ ゴシック"/>
      <family val="3"/>
    </font>
    <font>
      <sz val="48"/>
      <color auto="1"/>
      <name val="HG明朝E"/>
      <family val="1"/>
    </font>
    <font>
      <sz val="48"/>
      <color auto="1"/>
      <name val="HG平成明朝体W9"/>
      <family val="1"/>
    </font>
    <font>
      <sz val="12"/>
      <color auto="1"/>
      <name val="ＭＳ 明朝"/>
      <family val="1"/>
    </font>
    <font>
      <sz val="11"/>
      <color auto="1"/>
      <name val="ＭＳ ゴシック"/>
      <family val="3"/>
    </font>
    <font>
      <sz val="9"/>
      <color auto="1"/>
      <name val="ＭＳ ゴシック"/>
      <family val="3"/>
    </font>
    <font>
      <sz val="11"/>
      <color theme="1"/>
      <name val="ＭＳ ゴシック"/>
      <family val="3"/>
    </font>
    <font>
      <sz val="8"/>
      <color auto="1"/>
      <name val="ＭＳ ゴシック"/>
      <family val="3"/>
    </font>
    <font>
      <sz val="11"/>
      <color theme="1"/>
      <name val="ＭＳ Ｐゴシック"/>
      <family val="3"/>
    </font>
    <font>
      <sz val="9"/>
      <color theme="1"/>
      <name val="ＭＳ ゴシック"/>
      <family val="3"/>
    </font>
    <font>
      <sz val="10"/>
      <color theme="1"/>
      <name val="ＭＳ ゴシック"/>
      <family val="3"/>
    </font>
    <font>
      <sz val="6"/>
      <color auto="1"/>
      <name val="ＭＳ ゴシック"/>
      <family val="3"/>
    </font>
    <font>
      <sz val="10"/>
      <color auto="1"/>
      <name val="ＭＳ Ｐゴシック"/>
      <family val="3"/>
    </font>
    <font>
      <strike/>
      <sz val="9"/>
      <color auto="1"/>
      <name val="ＭＳ ゴシック"/>
      <family val="3"/>
    </font>
    <font>
      <sz val="7"/>
      <color auto="1"/>
      <name val="ＭＳ Ｐ明朝"/>
      <family val="1"/>
    </font>
    <font>
      <sz val="6"/>
      <color auto="1"/>
      <name val="ＭＳ Ｐゴシック"/>
      <family val="3"/>
    </font>
    <font>
      <sz val="7"/>
      <color auto="1"/>
      <name val="ＭＳ Ｐ明朝"/>
      <family val="1"/>
    </font>
    <font>
      <sz val="6"/>
      <color auto="1"/>
      <name val="明朝"/>
      <family val="3"/>
    </font>
    <font>
      <sz val="8"/>
      <color auto="1"/>
      <name val="ＭＳ ゴシック"/>
      <family val="3"/>
    </font>
    <font>
      <sz val="7"/>
      <color auto="1"/>
      <name val="ＭＳ 明朝"/>
      <family val="1"/>
    </font>
    <font>
      <u/>
      <sz val="11"/>
      <color indexed="36"/>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8"/>
      </top>
      <bottom style="double">
        <color indexed="64"/>
      </bottom>
      <diagonal/>
    </border>
    <border>
      <left style="thin">
        <color indexed="8"/>
      </left>
      <right style="thin">
        <color indexed="64"/>
      </right>
      <top/>
      <bottom/>
      <diagonal/>
    </border>
    <border>
      <left/>
      <right/>
      <top style="double">
        <color indexed="64"/>
      </top>
      <bottom style="hair">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7" fontId="3" fillId="0" borderId="0"/>
    <xf numFmtId="37" fontId="3" fillId="0" borderId="0"/>
    <xf numFmtId="0" fontId="1" fillId="0" borderId="0">
      <alignment vertical="center"/>
    </xf>
    <xf numFmtId="0" fontId="2" fillId="0" borderId="0">
      <alignment vertical="center"/>
    </xf>
    <xf numFmtId="37" fontId="3" fillId="0" borderId="0"/>
    <xf numFmtId="37" fontId="3" fillId="0" borderId="0"/>
    <xf numFmtId="38" fontId="1" fillId="0" borderId="0" applyFont="0" applyFill="0" applyBorder="0" applyAlignment="0" applyProtection="0">
      <alignment vertical="center"/>
    </xf>
  </cellStyleXfs>
  <cellXfs count="631">
    <xf numFmtId="0" fontId="0" fillId="0" borderId="0" xfId="0">
      <alignment vertical="center"/>
    </xf>
    <xf numFmtId="0" fontId="2" fillId="0" borderId="0" xfId="3">
      <alignment vertical="center"/>
    </xf>
    <xf numFmtId="0" fontId="5" fillId="0" borderId="0" xfId="3" applyFont="1">
      <alignment vertical="center"/>
    </xf>
    <xf numFmtId="0" fontId="6" fillId="0" borderId="0" xfId="9" applyFont="1" applyFill="1" applyAlignment="1">
      <alignment horizontal="center" vertical="center"/>
    </xf>
    <xf numFmtId="0" fontId="2" fillId="2" borderId="0" xfId="3" applyFill="1">
      <alignment vertical="center"/>
    </xf>
    <xf numFmtId="0" fontId="5" fillId="2" borderId="0" xfId="3" applyFont="1" applyFill="1">
      <alignment vertical="center"/>
    </xf>
    <xf numFmtId="0" fontId="7" fillId="0" borderId="0" xfId="3" applyFont="1" applyFill="1" applyAlignment="1">
      <alignment vertical="center"/>
    </xf>
    <xf numFmtId="176" fontId="8" fillId="2" borderId="1" xfId="3" applyNumberFormat="1" applyFont="1" applyFill="1" applyBorder="1" applyAlignment="1">
      <alignment vertical="center"/>
    </xf>
    <xf numFmtId="176" fontId="8" fillId="2" borderId="2" xfId="3" applyNumberFormat="1" applyFont="1" applyFill="1" applyBorder="1" applyAlignment="1">
      <alignment vertical="center"/>
    </xf>
    <xf numFmtId="176" fontId="8" fillId="2" borderId="0" xfId="3" applyNumberFormat="1" applyFont="1" applyFill="1" applyBorder="1" applyAlignment="1">
      <alignment vertical="center"/>
    </xf>
    <xf numFmtId="0" fontId="8" fillId="2" borderId="0" xfId="3" applyFont="1" applyFill="1" applyBorder="1" applyAlignment="1">
      <alignment vertical="center"/>
    </xf>
    <xf numFmtId="0" fontId="2" fillId="2" borderId="0" xfId="3" applyFont="1" applyFill="1" applyBorder="1" applyAlignment="1">
      <alignment vertical="center"/>
    </xf>
    <xf numFmtId="0" fontId="8" fillId="2" borderId="1" xfId="3" applyFont="1" applyFill="1" applyBorder="1" applyAlignment="1">
      <alignment vertical="center"/>
    </xf>
    <xf numFmtId="0" fontId="8" fillId="2" borderId="2" xfId="3" applyFont="1" applyFill="1" applyBorder="1" applyAlignment="1">
      <alignment vertical="center"/>
    </xf>
    <xf numFmtId="38" fontId="9" fillId="0" borderId="0" xfId="12"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177" fontId="9" fillId="0" borderId="0" xfId="6" applyNumberFormat="1" applyFont="1" applyFill="1" applyAlignment="1">
      <alignment vertical="center"/>
    </xf>
    <xf numFmtId="37" fontId="9" fillId="0" borderId="0" xfId="6" applyFont="1" applyFill="1" applyAlignment="1">
      <alignment vertical="center"/>
    </xf>
    <xf numFmtId="0" fontId="9" fillId="0" borderId="0" xfId="0" applyFont="1">
      <alignment vertical="center"/>
    </xf>
    <xf numFmtId="0" fontId="9" fillId="0" borderId="0" xfId="0" applyNumberFormat="1" applyFont="1" applyFill="1" applyBorder="1" applyAlignment="1">
      <alignment vertical="center"/>
    </xf>
    <xf numFmtId="0" fontId="9" fillId="0" borderId="1" xfId="0" applyNumberFormat="1" applyFont="1" applyFill="1" applyBorder="1" applyAlignment="1">
      <alignment vertical="center"/>
    </xf>
    <xf numFmtId="0" fontId="9" fillId="0" borderId="3" xfId="0" applyFont="1" applyBorder="1">
      <alignment vertical="center"/>
    </xf>
    <xf numFmtId="0" fontId="9" fillId="0" borderId="4" xfId="0" applyFont="1" applyBorder="1" applyAlignment="1">
      <alignment horizontal="distributed" vertical="center" indent="1"/>
    </xf>
    <xf numFmtId="0" fontId="9" fillId="0" borderId="5" xfId="0" applyFont="1" applyBorder="1">
      <alignment vertical="center"/>
    </xf>
    <xf numFmtId="0" fontId="9" fillId="0" borderId="6" xfId="0" applyNumberFormat="1" applyFont="1" applyFill="1" applyBorder="1" applyAlignment="1" applyProtection="1">
      <alignment horizontal="distributed" vertical="center" indent="1"/>
    </xf>
    <xf numFmtId="0" fontId="9" fillId="0" borderId="7" xfId="0" applyNumberFormat="1" applyFont="1" applyFill="1" applyBorder="1" applyAlignment="1" applyProtection="1">
      <alignment horizontal="distributed" vertical="center" indent="1"/>
    </xf>
    <xf numFmtId="0" fontId="9" fillId="0" borderId="4" xfId="0" applyNumberFormat="1" applyFont="1" applyFill="1" applyBorder="1" applyAlignment="1" applyProtection="1">
      <alignment horizontal="centerContinuous" vertical="center"/>
    </xf>
    <xf numFmtId="0" fontId="9" fillId="0" borderId="8" xfId="0" applyNumberFormat="1" applyFont="1" applyFill="1" applyBorder="1" applyAlignment="1" applyProtection="1">
      <alignment horizontal="centerContinuous" vertical="center"/>
    </xf>
    <xf numFmtId="0" fontId="9" fillId="0" borderId="9" xfId="0" applyNumberFormat="1" applyFont="1" applyFill="1" applyBorder="1" applyAlignment="1" applyProtection="1">
      <alignment horizontal="centerContinuous" vertical="center"/>
    </xf>
    <xf numFmtId="0" fontId="9" fillId="0" borderId="9" xfId="0" applyFont="1" applyFill="1" applyBorder="1" applyAlignment="1">
      <alignment horizontal="centerContinuous" vertical="center"/>
    </xf>
    <xf numFmtId="0" fontId="9" fillId="0" borderId="10" xfId="0" applyFont="1" applyFill="1" applyBorder="1" applyAlignment="1" applyProtection="1">
      <alignment horizontal="centerContinuous" vertical="center"/>
    </xf>
    <xf numFmtId="0" fontId="9" fillId="0" borderId="11" xfId="0" applyFont="1" applyFill="1" applyBorder="1" applyAlignment="1" applyProtection="1">
      <alignment horizontal="centerContinuous" vertical="center"/>
    </xf>
    <xf numFmtId="0" fontId="9" fillId="0" borderId="12" xfId="0" applyFont="1" applyBorder="1">
      <alignment vertical="center"/>
    </xf>
    <xf numFmtId="0" fontId="0" fillId="0" borderId="13" xfId="0" applyBorder="1" applyAlignment="1">
      <alignment horizontal="distributed" vertical="center" indent="1"/>
    </xf>
    <xf numFmtId="0" fontId="9" fillId="0" borderId="14" xfId="0" applyFont="1" applyBorder="1">
      <alignment vertical="center"/>
    </xf>
    <xf numFmtId="0" fontId="9" fillId="0" borderId="15" xfId="0" applyFont="1" applyFill="1" applyBorder="1" applyAlignment="1">
      <alignment horizontal="distributed" vertical="center" indent="1"/>
    </xf>
    <xf numFmtId="0" fontId="9" fillId="0" borderId="16" xfId="0" applyFont="1" applyFill="1" applyBorder="1" applyAlignment="1">
      <alignment horizontal="distributed" vertical="center" indent="1"/>
    </xf>
    <xf numFmtId="0" fontId="9" fillId="0" borderId="13" xfId="0" applyFont="1" applyFill="1" applyBorder="1" applyAlignment="1">
      <alignment horizontal="centerContinuous" vertical="center"/>
    </xf>
    <xf numFmtId="0" fontId="9" fillId="0" borderId="17" xfId="0" applyFont="1" applyFill="1" applyBorder="1" applyAlignment="1">
      <alignment horizontal="centerContinuous" vertical="center"/>
    </xf>
    <xf numFmtId="0" fontId="9" fillId="0" borderId="18" xfId="0" applyFont="1" applyFill="1" applyBorder="1" applyAlignment="1">
      <alignment horizontal="centerContinuous" vertical="center"/>
    </xf>
    <xf numFmtId="0" fontId="9" fillId="0" borderId="19" xfId="0" applyFont="1" applyFill="1" applyBorder="1" applyAlignment="1">
      <alignment horizontal="centerContinuous" vertical="center"/>
    </xf>
    <xf numFmtId="0" fontId="9" fillId="0" borderId="20" xfId="0" applyFont="1" applyFill="1" applyBorder="1" applyAlignment="1">
      <alignment horizontal="centerContinuous" vertical="center"/>
    </xf>
    <xf numFmtId="0" fontId="9" fillId="0" borderId="4" xfId="0" applyFont="1" applyBorder="1" applyAlignment="1">
      <alignment horizontal="centerContinuous" vertical="center"/>
    </xf>
    <xf numFmtId="178" fontId="9" fillId="0" borderId="5" xfId="0" applyNumberFormat="1" applyFont="1" applyFill="1" applyBorder="1" applyAlignment="1" applyProtection="1">
      <alignment horizontal="centerContinuous" vertical="center"/>
    </xf>
    <xf numFmtId="0" fontId="9" fillId="0" borderId="5" xfId="0" applyNumberFormat="1" applyFont="1" applyFill="1" applyBorder="1" applyAlignment="1" applyProtection="1">
      <alignment horizontal="centerContinuous" vertical="center"/>
    </xf>
    <xf numFmtId="43" fontId="9" fillId="0" borderId="7" xfId="0" applyNumberFormat="1" applyFont="1" applyFill="1" applyBorder="1" applyAlignment="1">
      <alignment horizontal="right" vertical="center"/>
    </xf>
    <xf numFmtId="43" fontId="9" fillId="0" borderId="4" xfId="0" applyNumberFormat="1" applyFont="1" applyFill="1" applyBorder="1" applyAlignment="1">
      <alignment horizontal="right" vertical="center"/>
    </xf>
    <xf numFmtId="43" fontId="9" fillId="0" borderId="8" xfId="0" applyNumberFormat="1" applyFont="1" applyFill="1" applyBorder="1" applyAlignment="1">
      <alignment horizontal="right" vertical="center"/>
    </xf>
    <xf numFmtId="43" fontId="9" fillId="0" borderId="9" xfId="0" applyNumberFormat="1" applyFont="1" applyFill="1" applyBorder="1" applyAlignment="1">
      <alignment horizontal="right" vertical="center"/>
    </xf>
    <xf numFmtId="43" fontId="9" fillId="0" borderId="9" xfId="0" applyNumberFormat="1" applyFont="1" applyFill="1" applyBorder="1" applyAlignment="1">
      <alignment vertical="center"/>
    </xf>
    <xf numFmtId="43" fontId="9" fillId="0" borderId="10" xfId="0" applyNumberFormat="1" applyFont="1" applyFill="1" applyBorder="1" applyAlignment="1">
      <alignment horizontal="right" vertical="center"/>
    </xf>
    <xf numFmtId="43" fontId="9" fillId="0" borderId="11" xfId="0" applyNumberFormat="1" applyFont="1" applyFill="1" applyBorder="1" applyAlignment="1">
      <alignment horizontal="righ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left" vertical="center"/>
    </xf>
    <xf numFmtId="0" fontId="10" fillId="0" borderId="0" xfId="0" applyNumberFormat="1" applyFont="1" applyFill="1" applyAlignment="1">
      <alignment vertical="center"/>
    </xf>
    <xf numFmtId="0" fontId="9" fillId="0" borderId="1" xfId="0" applyNumberFormat="1" applyFont="1" applyFill="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178" fontId="9" fillId="0" borderId="14" xfId="0" applyNumberFormat="1" applyFont="1" applyFill="1" applyBorder="1" applyAlignment="1" applyProtection="1">
      <alignment horizontal="centerContinuous" vertical="center"/>
    </xf>
    <xf numFmtId="0" fontId="9" fillId="0" borderId="14" xfId="0" applyNumberFormat="1" applyFont="1" applyFill="1" applyBorder="1" applyAlignment="1" applyProtection="1">
      <alignment horizontal="centerContinuous" vertical="center"/>
    </xf>
    <xf numFmtId="4" fontId="9" fillId="0" borderId="21"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4" fontId="9" fillId="0" borderId="22" xfId="0" applyNumberFormat="1" applyFont="1" applyFill="1" applyBorder="1" applyAlignment="1">
      <alignment horizontal="center" vertical="center"/>
    </xf>
    <xf numFmtId="4" fontId="9" fillId="0" borderId="23" xfId="0" applyNumberFormat="1" applyFont="1" applyFill="1" applyBorder="1" applyAlignment="1">
      <alignment horizontal="center" vertical="center"/>
    </xf>
    <xf numFmtId="0" fontId="9" fillId="0" borderId="23" xfId="0" applyNumberFormat="1" applyFont="1" applyFill="1" applyBorder="1" applyAlignment="1" applyProtection="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0" xfId="0" applyNumberFormat="1" applyFont="1" applyFill="1" applyBorder="1" applyAlignment="1" applyProtection="1">
      <alignment horizontal="center" vertical="center"/>
    </xf>
    <xf numFmtId="0" fontId="9" fillId="0" borderId="0" xfId="0" quotePrefix="1" applyNumberFormat="1" applyFont="1" applyFill="1" applyBorder="1" applyAlignment="1" applyProtection="1">
      <alignment horizontal="center" vertical="center"/>
    </xf>
    <xf numFmtId="0" fontId="9" fillId="0" borderId="0" xfId="0" applyNumberFormat="1" applyFont="1" applyFill="1" applyBorder="1" applyAlignment="1">
      <alignment horizontal="center" vertical="center"/>
    </xf>
    <xf numFmtId="177" fontId="9" fillId="0" borderId="1" xfId="6" applyNumberFormat="1" applyFont="1" applyFill="1" applyBorder="1" applyAlignment="1">
      <alignment vertical="center"/>
    </xf>
    <xf numFmtId="179" fontId="9" fillId="0" borderId="6" xfId="6" applyNumberFormat="1" applyFont="1" applyBorder="1" applyAlignment="1">
      <alignment horizontal="centerContinuous" vertical="center"/>
    </xf>
    <xf numFmtId="177" fontId="9" fillId="0" borderId="26" xfId="6" applyNumberFormat="1" applyFont="1" applyBorder="1" applyAlignment="1">
      <alignment horizontal="center" vertical="center"/>
    </xf>
    <xf numFmtId="177" fontId="9" fillId="0" borderId="27" xfId="6" applyNumberFormat="1" applyFont="1" applyBorder="1" applyAlignment="1">
      <alignment horizontal="center" vertical="center"/>
    </xf>
    <xf numFmtId="180" fontId="9" fillId="0" borderId="28" xfId="6" applyNumberFormat="1" applyFont="1" applyFill="1" applyBorder="1" applyAlignment="1" applyProtection="1">
      <alignment horizontal="center" vertical="center"/>
    </xf>
    <xf numFmtId="177" fontId="9" fillId="0" borderId="26" xfId="6" applyNumberFormat="1" applyFont="1" applyFill="1" applyBorder="1" applyAlignment="1" applyProtection="1">
      <alignment horizontal="center" vertical="center"/>
    </xf>
    <xf numFmtId="181" fontId="9" fillId="0" borderId="29" xfId="6" applyNumberFormat="1" applyFont="1" applyFill="1" applyBorder="1" applyAlignment="1">
      <alignment horizontal="right" vertical="center" shrinkToFit="1"/>
    </xf>
    <xf numFmtId="181" fontId="11" fillId="0" borderId="30" xfId="12" applyNumberFormat="1" applyFont="1" applyBorder="1" applyAlignment="1">
      <alignment vertical="center" shrinkToFit="1"/>
    </xf>
    <xf numFmtId="181" fontId="11" fillId="0" borderId="31" xfId="12" applyNumberFormat="1" applyFont="1" applyBorder="1" applyAlignment="1">
      <alignment vertical="center" shrinkToFit="1"/>
    </xf>
    <xf numFmtId="181" fontId="11" fillId="0" borderId="32" xfId="12" applyNumberFormat="1" applyFont="1" applyBorder="1" applyAlignment="1">
      <alignment vertical="center" shrinkToFit="1"/>
    </xf>
    <xf numFmtId="181" fontId="11" fillId="0" borderId="33" xfId="12" applyNumberFormat="1" applyFont="1" applyBorder="1" applyAlignment="1">
      <alignment vertical="center" shrinkToFit="1"/>
    </xf>
    <xf numFmtId="181" fontId="11" fillId="0" borderId="34" xfId="12" applyNumberFormat="1" applyFont="1" applyBorder="1" applyAlignment="1">
      <alignment vertical="center" shrinkToFit="1"/>
    </xf>
    <xf numFmtId="181" fontId="11" fillId="0" borderId="35" xfId="12" applyNumberFormat="1" applyFont="1" applyBorder="1" applyAlignment="1">
      <alignment vertical="center" shrinkToFit="1"/>
    </xf>
    <xf numFmtId="177" fontId="9" fillId="0" borderId="36" xfId="0" applyNumberFormat="1" applyFont="1" applyFill="1" applyBorder="1" applyAlignment="1">
      <alignment vertical="center"/>
    </xf>
    <xf numFmtId="177" fontId="9" fillId="0" borderId="0" xfId="0" applyNumberFormat="1" applyFont="1" applyFill="1" applyBorder="1" applyAlignment="1">
      <alignment vertical="center"/>
    </xf>
    <xf numFmtId="179" fontId="9" fillId="0" borderId="2" xfId="6" applyNumberFormat="1" applyFont="1" applyBorder="1" applyAlignment="1">
      <alignment horizontal="centerContinuous" vertical="center"/>
    </xf>
    <xf numFmtId="182" fontId="9" fillId="0" borderId="37" xfId="6" applyNumberFormat="1" applyFont="1" applyFill="1" applyBorder="1" applyAlignment="1">
      <alignment horizontal="right" vertical="center" shrinkToFit="1"/>
    </xf>
    <xf numFmtId="181" fontId="9" fillId="0" borderId="33" xfId="6" applyNumberFormat="1" applyFont="1" applyFill="1" applyBorder="1" applyAlignment="1">
      <alignment horizontal="right" vertical="center" shrinkToFit="1"/>
    </xf>
    <xf numFmtId="181" fontId="9" fillId="0" borderId="32" xfId="6" applyNumberFormat="1" applyFont="1" applyFill="1" applyBorder="1" applyAlignment="1">
      <alignment horizontal="right" vertical="center" shrinkToFit="1"/>
    </xf>
    <xf numFmtId="181" fontId="9" fillId="0" borderId="34" xfId="12" applyNumberFormat="1" applyFont="1" applyFill="1" applyBorder="1" applyAlignment="1">
      <alignment horizontal="right" vertical="center" shrinkToFit="1"/>
    </xf>
    <xf numFmtId="181" fontId="9" fillId="0" borderId="35" xfId="12" applyNumberFormat="1" applyFont="1" applyFill="1" applyBorder="1" applyAlignment="1">
      <alignment horizontal="right" vertical="center" shrinkToFit="1"/>
    </xf>
    <xf numFmtId="181" fontId="9" fillId="0" borderId="37" xfId="6" applyNumberFormat="1" applyFont="1" applyFill="1" applyBorder="1" applyAlignment="1">
      <alignment horizontal="right" vertical="center" shrinkToFit="1"/>
    </xf>
    <xf numFmtId="0" fontId="9" fillId="0" borderId="26" xfId="6" applyNumberFormat="1" applyFont="1" applyBorder="1" applyAlignment="1">
      <alignment horizontal="center" vertical="center"/>
    </xf>
    <xf numFmtId="37" fontId="9" fillId="0" borderId="27" xfId="6" applyFont="1" applyBorder="1" applyAlignment="1">
      <alignment horizontal="center" vertical="center"/>
    </xf>
    <xf numFmtId="0" fontId="9" fillId="0" borderId="26" xfId="6" applyNumberFormat="1" applyFont="1" applyFill="1" applyBorder="1" applyAlignment="1" applyProtection="1">
      <alignment horizontal="center" vertical="center"/>
    </xf>
    <xf numFmtId="179" fontId="9" fillId="0" borderId="15" xfId="6" applyNumberFormat="1" applyFont="1" applyBorder="1" applyAlignment="1">
      <alignment horizontal="centerContinuous" vertical="center"/>
    </xf>
    <xf numFmtId="183" fontId="9" fillId="0" borderId="29" xfId="6" applyNumberFormat="1" applyFont="1" applyFill="1" applyBorder="1" applyAlignment="1">
      <alignment vertical="center" shrinkToFit="1"/>
    </xf>
    <xf numFmtId="183" fontId="9" fillId="0" borderId="37" xfId="6" applyNumberFormat="1" applyFont="1" applyFill="1" applyBorder="1" applyAlignment="1">
      <alignment vertical="center" shrinkToFit="1"/>
    </xf>
    <xf numFmtId="183" fontId="9" fillId="0" borderId="33" xfId="6" applyNumberFormat="1" applyFont="1" applyFill="1" applyBorder="1" applyAlignment="1">
      <alignment vertical="center" shrinkToFit="1"/>
    </xf>
    <xf numFmtId="183" fontId="9" fillId="0" borderId="32" xfId="6" applyNumberFormat="1" applyFont="1" applyFill="1" applyBorder="1" applyAlignment="1">
      <alignment vertical="center" shrinkToFit="1"/>
    </xf>
    <xf numFmtId="183" fontId="9" fillId="0" borderId="34" xfId="12" applyNumberFormat="1" applyFont="1" applyFill="1" applyBorder="1" applyAlignment="1">
      <alignment vertical="center" shrinkToFit="1"/>
    </xf>
    <xf numFmtId="183" fontId="9" fillId="0" borderId="35" xfId="12" applyNumberFormat="1" applyFont="1" applyFill="1" applyBorder="1" applyAlignment="1">
      <alignment vertical="center" shrinkToFit="1"/>
    </xf>
    <xf numFmtId="177" fontId="9" fillId="0" borderId="26" xfId="6" applyNumberFormat="1" applyFont="1" applyBorder="1" applyAlignment="1">
      <alignment vertical="center"/>
    </xf>
    <xf numFmtId="177" fontId="9" fillId="0" borderId="14" xfId="6" applyNumberFormat="1" applyFont="1" applyBorder="1" applyAlignment="1">
      <alignment horizontal="center" vertical="center"/>
    </xf>
    <xf numFmtId="180" fontId="9" fillId="0" borderId="15" xfId="6" applyNumberFormat="1" applyFont="1" applyFill="1" applyBorder="1" applyAlignment="1" applyProtection="1">
      <alignment horizontal="center" vertical="center"/>
    </xf>
    <xf numFmtId="177" fontId="9" fillId="0" borderId="12" xfId="6" applyNumberFormat="1" applyFont="1" applyFill="1" applyBorder="1" applyAlignment="1" applyProtection="1">
      <alignment horizontal="center" vertical="center"/>
    </xf>
    <xf numFmtId="183" fontId="9" fillId="0" borderId="29" xfId="6" applyNumberFormat="1" applyFont="1" applyFill="1" applyBorder="1" applyAlignment="1">
      <alignment horizontal="right" vertical="center" shrinkToFit="1"/>
    </xf>
    <xf numFmtId="183" fontId="9" fillId="0" borderId="31" xfId="6" applyNumberFormat="1" applyFont="1" applyFill="1" applyBorder="1" applyAlignment="1">
      <alignment horizontal="right" vertical="center" shrinkToFit="1"/>
    </xf>
    <xf numFmtId="183" fontId="9" fillId="0" borderId="33" xfId="6" applyNumberFormat="1" applyFont="1" applyFill="1" applyBorder="1" applyAlignment="1">
      <alignment horizontal="right" vertical="center" shrinkToFit="1"/>
    </xf>
    <xf numFmtId="183" fontId="9" fillId="0" borderId="32" xfId="6" applyNumberFormat="1" applyFont="1" applyFill="1" applyBorder="1" applyAlignment="1">
      <alignment horizontal="right" vertical="center" shrinkToFit="1"/>
    </xf>
    <xf numFmtId="183" fontId="9" fillId="0" borderId="34" xfId="12" applyNumberFormat="1" applyFont="1" applyFill="1" applyBorder="1" applyAlignment="1">
      <alignment horizontal="right" vertical="center" shrinkToFit="1"/>
    </xf>
    <xf numFmtId="183" fontId="9" fillId="0" borderId="35" xfId="12" applyNumberFormat="1" applyFont="1" applyFill="1" applyBorder="1" applyAlignment="1">
      <alignment horizontal="right" vertical="center" shrinkToFit="1"/>
    </xf>
    <xf numFmtId="181" fontId="9" fillId="0" borderId="31" xfId="6" applyNumberFormat="1" applyFont="1" applyFill="1" applyBorder="1" applyAlignment="1">
      <alignment horizontal="right" vertical="center" shrinkToFit="1"/>
    </xf>
    <xf numFmtId="177" fontId="9" fillId="0" borderId="0" xfId="6" applyNumberFormat="1" applyFont="1" applyFill="1" applyAlignment="1" applyProtection="1">
      <alignment horizontal="center" vertical="center"/>
    </xf>
    <xf numFmtId="177" fontId="9" fillId="0" borderId="12" xfId="6" applyNumberFormat="1" applyFont="1" applyBorder="1" applyAlignment="1">
      <alignment vertical="center"/>
    </xf>
    <xf numFmtId="184" fontId="9" fillId="0" borderId="29" xfId="6" applyNumberFormat="1" applyFont="1" applyFill="1" applyBorder="1" applyAlignment="1">
      <alignment horizontal="right" vertical="center" shrinkToFit="1"/>
    </xf>
    <xf numFmtId="184" fontId="9" fillId="0" borderId="31" xfId="6" applyNumberFormat="1" applyFont="1" applyFill="1" applyBorder="1" applyAlignment="1">
      <alignment horizontal="right" vertical="center" shrinkToFit="1"/>
    </xf>
    <xf numFmtId="184" fontId="9" fillId="0" borderId="33" xfId="6" applyNumberFormat="1" applyFont="1" applyFill="1" applyBorder="1" applyAlignment="1">
      <alignment horizontal="right" vertical="center" shrinkToFit="1"/>
    </xf>
    <xf numFmtId="184" fontId="9" fillId="0" borderId="32" xfId="6" applyNumberFormat="1" applyFont="1" applyFill="1" applyBorder="1" applyAlignment="1">
      <alignment horizontal="right" vertical="center" shrinkToFit="1"/>
    </xf>
    <xf numFmtId="184" fontId="9" fillId="0" borderId="34" xfId="12" applyNumberFormat="1" applyFont="1" applyFill="1" applyBorder="1" applyAlignment="1">
      <alignment horizontal="right" vertical="center" shrinkToFit="1"/>
    </xf>
    <xf numFmtId="184" fontId="9" fillId="0" borderId="35" xfId="12" applyNumberFormat="1" applyFont="1" applyFill="1" applyBorder="1" applyAlignment="1">
      <alignment horizontal="right" vertical="center" shrinkToFit="1"/>
    </xf>
    <xf numFmtId="177" fontId="9" fillId="0" borderId="31" xfId="6" applyNumberFormat="1" applyFont="1" applyFill="1" applyBorder="1" applyAlignment="1" applyProtection="1">
      <alignment horizontal="center" vertical="center"/>
    </xf>
    <xf numFmtId="0" fontId="9" fillId="0" borderId="3" xfId="0" applyNumberFormat="1" applyFont="1" applyFill="1" applyBorder="1" applyAlignment="1" applyProtection="1">
      <alignment vertical="center"/>
    </xf>
    <xf numFmtId="0" fontId="9" fillId="0" borderId="5" xfId="0" applyFont="1" applyFill="1" applyBorder="1" applyAlignment="1">
      <alignment vertical="center"/>
    </xf>
    <xf numFmtId="0" fontId="9" fillId="0" borderId="9" xfId="0" applyNumberFormat="1" applyFont="1" applyFill="1" applyBorder="1" applyAlignment="1">
      <alignment vertical="center"/>
    </xf>
    <xf numFmtId="0" fontId="9" fillId="0" borderId="8" xfId="0" applyNumberFormat="1" applyFont="1" applyFill="1" applyBorder="1" applyAlignment="1">
      <alignment vertical="center"/>
    </xf>
    <xf numFmtId="0" fontId="9" fillId="0" borderId="38" xfId="0" applyNumberFormat="1" applyFont="1" applyFill="1" applyBorder="1" applyAlignment="1" applyProtection="1">
      <alignment horizontal="centerContinuous" vertical="center"/>
    </xf>
    <xf numFmtId="0" fontId="9" fillId="0" borderId="11" xfId="0" applyNumberFormat="1" applyFont="1" applyFill="1" applyBorder="1" applyAlignment="1">
      <alignment vertical="center"/>
    </xf>
    <xf numFmtId="0" fontId="9" fillId="0" borderId="6" xfId="0" applyNumberFormat="1" applyFont="1" applyFill="1" applyBorder="1" applyAlignment="1" applyProtection="1">
      <alignment horizontal="centerContinuous" vertical="center"/>
    </xf>
    <xf numFmtId="0" fontId="9" fillId="0" borderId="6" xfId="0" applyFont="1" applyFill="1" applyBorder="1" applyAlignment="1">
      <alignment horizontal="centerContinuous" vertical="center"/>
    </xf>
    <xf numFmtId="0" fontId="9" fillId="0" borderId="10" xfId="0" applyFont="1" applyFill="1" applyBorder="1" applyAlignment="1">
      <alignment horizontal="centerContinuous" vertical="center"/>
    </xf>
    <xf numFmtId="0" fontId="9" fillId="0" borderId="12" xfId="0" applyFont="1" applyFill="1" applyBorder="1" applyAlignment="1">
      <alignment vertical="center"/>
    </xf>
    <xf numFmtId="0" fontId="9" fillId="0" borderId="14" xfId="0" applyFont="1" applyFill="1" applyBorder="1" applyAlignment="1">
      <alignment vertical="center"/>
    </xf>
    <xf numFmtId="0" fontId="9" fillId="0" borderId="18" xfId="0" applyNumberFormat="1" applyFont="1" applyFill="1" applyBorder="1" applyAlignment="1" applyProtection="1">
      <alignment horizontal="distributed" vertical="center"/>
    </xf>
    <xf numFmtId="0" fontId="9" fillId="0" borderId="17" xfId="0" applyNumberFormat="1" applyFont="1" applyFill="1" applyBorder="1" applyAlignment="1" applyProtection="1">
      <alignment horizontal="distributed" vertical="center"/>
    </xf>
    <xf numFmtId="0" fontId="9" fillId="0" borderId="39" xfId="0" applyFont="1" applyFill="1" applyBorder="1" applyAlignment="1">
      <alignment horizontal="centerContinuous" vertical="center"/>
    </xf>
    <xf numFmtId="0" fontId="9" fillId="0" borderId="20" xfId="0" applyFont="1" applyFill="1" applyBorder="1" applyAlignment="1">
      <alignment horizontal="distributed" vertical="center"/>
    </xf>
    <xf numFmtId="0" fontId="9" fillId="0" borderId="20" xfId="0" applyNumberFormat="1" applyFont="1" applyFill="1" applyBorder="1" applyAlignment="1" applyProtection="1">
      <alignment horizontal="distributed" vertical="center"/>
    </xf>
    <xf numFmtId="0" fontId="9" fillId="0" borderId="15" xfId="0" applyFont="1" applyFill="1" applyBorder="1" applyAlignment="1">
      <alignment horizontal="centerContinuous" vertical="center"/>
    </xf>
    <xf numFmtId="0" fontId="9" fillId="0" borderId="18" xfId="0" applyFont="1" applyFill="1" applyBorder="1" applyAlignment="1">
      <alignment horizontal="distributed" vertical="center"/>
    </xf>
    <xf numFmtId="0" fontId="9" fillId="0" borderId="26" xfId="0" applyNumberFormat="1" applyFont="1" applyFill="1" applyBorder="1" applyAlignment="1" applyProtection="1">
      <alignment vertical="center"/>
    </xf>
    <xf numFmtId="0" fontId="9" fillId="0" borderId="31" xfId="0" applyNumberFormat="1" applyFont="1" applyFill="1" applyBorder="1" applyAlignment="1" applyProtection="1">
      <alignment horizontal="center" vertical="center"/>
    </xf>
    <xf numFmtId="0" fontId="9" fillId="0" borderId="27" xfId="0" applyFont="1" applyFill="1" applyBorder="1" applyAlignment="1">
      <alignment vertical="center"/>
    </xf>
    <xf numFmtId="178" fontId="9" fillId="0" borderId="27" xfId="0" applyNumberFormat="1" applyFont="1" applyFill="1" applyBorder="1" applyAlignment="1" applyProtection="1">
      <alignment horizontal="center" vertical="center"/>
    </xf>
    <xf numFmtId="0" fontId="9" fillId="0" borderId="27" xfId="0" applyNumberFormat="1" applyFont="1" applyFill="1" applyBorder="1" applyAlignment="1" applyProtection="1">
      <alignment horizontal="center" vertical="center"/>
    </xf>
    <xf numFmtId="179" fontId="9" fillId="0" borderId="16" xfId="12" applyNumberFormat="1" applyFont="1" applyFill="1" applyBorder="1" applyAlignment="1">
      <alignment horizontal="right" vertical="center"/>
    </xf>
    <xf numFmtId="179" fontId="9" fillId="0" borderId="19" xfId="12" applyNumberFormat="1" applyFont="1" applyFill="1" applyBorder="1" applyAlignment="1">
      <alignment horizontal="right" vertical="center"/>
    </xf>
    <xf numFmtId="179" fontId="9" fillId="0" borderId="18" xfId="12" applyNumberFormat="1" applyFont="1" applyFill="1" applyBorder="1" applyAlignment="1">
      <alignment horizontal="right" vertical="center"/>
    </xf>
    <xf numFmtId="179" fontId="9" fillId="0" borderId="17" xfId="12" applyNumberFormat="1" applyFont="1" applyFill="1" applyBorder="1" applyAlignment="1">
      <alignment horizontal="right" vertical="center"/>
    </xf>
    <xf numFmtId="179" fontId="9" fillId="0" borderId="39" xfId="12" applyNumberFormat="1" applyFont="1" applyFill="1" applyBorder="1" applyAlignment="1" applyProtection="1">
      <alignment vertical="center"/>
    </xf>
    <xf numFmtId="179" fontId="9" fillId="0" borderId="20" xfId="12" applyNumberFormat="1" applyFont="1" applyFill="1" applyBorder="1" applyAlignment="1">
      <alignment horizontal="right" vertical="center"/>
    </xf>
    <xf numFmtId="179" fontId="9" fillId="0" borderId="39" xfId="12" applyNumberFormat="1" applyFont="1" applyFill="1" applyBorder="1" applyAlignment="1">
      <alignment horizontal="right" vertical="center"/>
    </xf>
    <xf numFmtId="179" fontId="9" fillId="0" borderId="15" xfId="12" applyNumberFormat="1" applyFont="1" applyFill="1" applyBorder="1" applyAlignment="1">
      <alignment horizontal="right" vertical="center"/>
    </xf>
    <xf numFmtId="179" fontId="9" fillId="0" borderId="39" xfId="12" applyNumberFormat="1" applyFont="1" applyFill="1" applyBorder="1" applyAlignment="1" applyProtection="1">
      <alignment horizontal="right" vertical="center"/>
    </xf>
    <xf numFmtId="179" fontId="9" fillId="0" borderId="12" xfId="12" applyNumberFormat="1" applyFont="1" applyFill="1" applyBorder="1" applyAlignment="1">
      <alignment horizontal="right" vertical="center"/>
    </xf>
    <xf numFmtId="0" fontId="10" fillId="0" borderId="0" xfId="0" applyNumberFormat="1" applyFont="1" applyFill="1" applyBorder="1" applyAlignment="1">
      <alignment vertical="center"/>
    </xf>
    <xf numFmtId="0" fontId="10" fillId="0" borderId="0" xfId="0" applyNumberFormat="1" applyFont="1" applyFill="1" applyAlignment="1" applyProtection="1">
      <alignment horizontal="left" vertical="center"/>
    </xf>
    <xf numFmtId="0" fontId="9" fillId="0" borderId="6" xfId="0" applyNumberFormat="1" applyFont="1" applyFill="1" applyBorder="1" applyAlignment="1" applyProtection="1">
      <alignment horizontal="center" vertical="center"/>
    </xf>
    <xf numFmtId="0" fontId="0" fillId="0" borderId="27" xfId="0" applyFont="1" applyBorder="1" applyAlignment="1">
      <alignment horizontal="center" vertical="center" shrinkToFit="1"/>
    </xf>
    <xf numFmtId="178" fontId="9" fillId="0" borderId="5"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179" fontId="9" fillId="0" borderId="40" xfId="0" applyNumberFormat="1" applyFont="1" applyFill="1" applyBorder="1" applyAlignment="1">
      <alignment horizontal="right" vertical="center"/>
    </xf>
    <xf numFmtId="179" fontId="9" fillId="0" borderId="41" xfId="0" applyNumberFormat="1" applyFont="1" applyFill="1" applyBorder="1" applyAlignment="1">
      <alignment horizontal="right" vertical="center"/>
    </xf>
    <xf numFmtId="179" fontId="9" fillId="0" borderId="42" xfId="0" applyNumberFormat="1" applyFont="1" applyFill="1" applyBorder="1" applyAlignment="1">
      <alignment horizontal="right" vertical="center"/>
    </xf>
    <xf numFmtId="179" fontId="9" fillId="0" borderId="43" xfId="0" applyNumberFormat="1" applyFont="1" applyFill="1" applyBorder="1" applyAlignment="1">
      <alignment horizontal="right" vertical="center"/>
    </xf>
    <xf numFmtId="179" fontId="9" fillId="0" borderId="44" xfId="0" applyNumberFormat="1" applyFont="1" applyFill="1" applyBorder="1" applyAlignment="1">
      <alignment horizontal="right" vertical="center"/>
    </xf>
    <xf numFmtId="179" fontId="9" fillId="0" borderId="45" xfId="0" applyNumberFormat="1" applyFont="1" applyFill="1" applyBorder="1" applyAlignment="1">
      <alignment horizontal="right" vertical="center"/>
    </xf>
    <xf numFmtId="179" fontId="9" fillId="0" borderId="46" xfId="0" applyNumberFormat="1" applyFont="1" applyFill="1" applyBorder="1" applyAlignment="1">
      <alignment horizontal="right" vertical="center"/>
    </xf>
    <xf numFmtId="179" fontId="9" fillId="0" borderId="47" xfId="0" applyNumberFormat="1" applyFont="1" applyFill="1" applyBorder="1" applyAlignment="1">
      <alignment horizontal="right" vertical="center"/>
    </xf>
    <xf numFmtId="0" fontId="9" fillId="0" borderId="0" xfId="0" applyNumberFormat="1" applyFont="1" applyFill="1" applyAlignment="1" applyProtection="1">
      <alignment horizontal="left" vertical="center"/>
    </xf>
    <xf numFmtId="0" fontId="9" fillId="0" borderId="2" xfId="0" applyNumberFormat="1" applyFont="1" applyFill="1" applyBorder="1" applyAlignment="1" applyProtection="1">
      <alignment horizontal="center" vertical="center"/>
    </xf>
    <xf numFmtId="0" fontId="0" fillId="0" borderId="27" xfId="0" applyFont="1" applyBorder="1" applyAlignment="1">
      <alignment vertical="center"/>
    </xf>
    <xf numFmtId="3" fontId="9" fillId="0" borderId="40" xfId="0" applyNumberFormat="1" applyFont="1" applyFill="1" applyBorder="1" applyAlignment="1">
      <alignment horizontal="right" vertical="center"/>
    </xf>
    <xf numFmtId="3" fontId="9" fillId="0" borderId="41" xfId="0" applyNumberFormat="1" applyFont="1" applyFill="1" applyBorder="1" applyAlignment="1">
      <alignment horizontal="right" vertical="center"/>
    </xf>
    <xf numFmtId="3" fontId="9" fillId="0" borderId="42" xfId="0" applyNumberFormat="1" applyFont="1" applyFill="1" applyBorder="1" applyAlignment="1">
      <alignment horizontal="right" vertical="center"/>
    </xf>
    <xf numFmtId="3" fontId="9" fillId="0" borderId="43" xfId="0" applyNumberFormat="1" applyFont="1" applyFill="1" applyBorder="1" applyAlignment="1">
      <alignment horizontal="right" vertical="center"/>
    </xf>
    <xf numFmtId="3" fontId="9" fillId="0" borderId="44" xfId="0" applyNumberFormat="1" applyFont="1" applyFill="1" applyBorder="1" applyAlignment="1">
      <alignment horizontal="right" vertical="center"/>
    </xf>
    <xf numFmtId="3" fontId="9" fillId="0" borderId="45" xfId="0" applyNumberFormat="1" applyFont="1" applyFill="1" applyBorder="1" applyAlignment="1">
      <alignment horizontal="right" vertical="center"/>
    </xf>
    <xf numFmtId="3" fontId="9" fillId="0" borderId="46" xfId="0" applyNumberFormat="1" applyFont="1" applyFill="1" applyBorder="1" applyAlignment="1">
      <alignment horizontal="right" vertical="center"/>
    </xf>
    <xf numFmtId="177" fontId="9" fillId="0" borderId="44" xfId="0" applyNumberFormat="1" applyFont="1" applyFill="1" applyBorder="1" applyAlignment="1">
      <alignment horizontal="right" vertical="center"/>
    </xf>
    <xf numFmtId="177" fontId="9" fillId="0" borderId="42" xfId="0" applyNumberFormat="1" applyFont="1" applyFill="1" applyBorder="1" applyAlignment="1">
      <alignment horizontal="right" vertical="center"/>
    </xf>
    <xf numFmtId="177" fontId="9" fillId="0" borderId="45" xfId="0" applyNumberFormat="1" applyFont="1" applyFill="1" applyBorder="1" applyAlignment="1">
      <alignment horizontal="right" vertical="center"/>
    </xf>
    <xf numFmtId="177" fontId="9" fillId="0" borderId="46" xfId="0" applyNumberFormat="1" applyFont="1" applyFill="1" applyBorder="1" applyAlignment="1">
      <alignment horizontal="right" vertical="center"/>
    </xf>
    <xf numFmtId="177" fontId="9" fillId="0" borderId="47" xfId="0" applyNumberFormat="1" applyFont="1" applyFill="1" applyBorder="1" applyAlignment="1">
      <alignment horizontal="right" vertical="center"/>
    </xf>
    <xf numFmtId="0" fontId="5" fillId="0" borderId="27" xfId="0" applyNumberFormat="1" applyFont="1" applyFill="1" applyBorder="1" applyAlignment="1" applyProtection="1">
      <alignment horizontal="center" vertical="center"/>
    </xf>
    <xf numFmtId="178" fontId="9" fillId="0" borderId="28" xfId="0" applyNumberFormat="1" applyFont="1" applyFill="1" applyBorder="1" applyAlignment="1" applyProtection="1">
      <alignment horizontal="center" vertical="center"/>
    </xf>
    <xf numFmtId="185" fontId="9" fillId="0" borderId="29" xfId="0" applyNumberFormat="1" applyFont="1" applyFill="1" applyBorder="1" applyAlignment="1">
      <alignment horizontal="right" vertical="center"/>
    </xf>
    <xf numFmtId="185" fontId="9" fillId="0" borderId="34" xfId="0" applyNumberFormat="1" applyFont="1" applyFill="1" applyBorder="1" applyAlignment="1">
      <alignment horizontal="right" vertical="center"/>
    </xf>
    <xf numFmtId="185" fontId="9" fillId="0" borderId="32" xfId="0" applyNumberFormat="1" applyFont="1" applyFill="1" applyBorder="1" applyAlignment="1">
      <alignment horizontal="right" vertical="center"/>
    </xf>
    <xf numFmtId="185" fontId="9" fillId="0" borderId="33" xfId="0" applyNumberFormat="1" applyFont="1" applyFill="1" applyBorder="1" applyAlignment="1">
      <alignment horizontal="right" vertical="center"/>
    </xf>
    <xf numFmtId="185" fontId="9" fillId="0" borderId="48" xfId="0" applyNumberFormat="1" applyFont="1" applyFill="1" applyBorder="1" applyAlignment="1">
      <alignment horizontal="right" vertical="center"/>
    </xf>
    <xf numFmtId="185" fontId="9" fillId="0" borderId="35" xfId="0" applyNumberFormat="1" applyFont="1" applyFill="1" applyBorder="1" applyAlignment="1">
      <alignment horizontal="right" vertical="center"/>
    </xf>
    <xf numFmtId="185" fontId="9" fillId="0" borderId="28" xfId="0" applyNumberFormat="1" applyFont="1" applyFill="1" applyBorder="1" applyAlignment="1">
      <alignment horizontal="right" vertical="center"/>
    </xf>
    <xf numFmtId="185" fontId="9" fillId="0" borderId="26" xfId="0" applyNumberFormat="1" applyFont="1" applyFill="1" applyBorder="1" applyAlignment="1">
      <alignment horizontal="right" vertical="center"/>
    </xf>
    <xf numFmtId="43" fontId="9" fillId="0" borderId="0" xfId="0" applyNumberFormat="1" applyFont="1" applyFill="1" applyAlignment="1">
      <alignment vertical="center"/>
    </xf>
    <xf numFmtId="0" fontId="12" fillId="0" borderId="49" xfId="6" applyNumberFormat="1" applyFont="1" applyFill="1" applyBorder="1" applyAlignment="1" applyProtection="1">
      <alignment horizontal="center" vertical="center"/>
    </xf>
    <xf numFmtId="0" fontId="9" fillId="0" borderId="50" xfId="6" applyNumberFormat="1" applyFont="1" applyFill="1" applyBorder="1" applyAlignment="1" applyProtection="1">
      <alignment horizontal="center" vertical="center"/>
    </xf>
    <xf numFmtId="186" fontId="9" fillId="0" borderId="51" xfId="6" applyNumberFormat="1" applyFont="1" applyFill="1" applyBorder="1" applyAlignment="1">
      <alignment horizontal="right" vertical="center"/>
    </xf>
    <xf numFmtId="186" fontId="9" fillId="0" borderId="37" xfId="6" applyNumberFormat="1" applyFont="1" applyFill="1" applyBorder="1" applyAlignment="1">
      <alignment horizontal="right" vertical="center"/>
    </xf>
    <xf numFmtId="186" fontId="9" fillId="0" borderId="32" xfId="6" applyNumberFormat="1" applyFont="1" applyFill="1" applyBorder="1" applyAlignment="1">
      <alignment horizontal="right" vertical="center"/>
    </xf>
    <xf numFmtId="186" fontId="9" fillId="0" borderId="32" xfId="11" applyNumberFormat="1" applyFont="1" applyFill="1" applyBorder="1" applyAlignment="1" applyProtection="1">
      <alignment horizontal="right" vertical="center"/>
    </xf>
    <xf numFmtId="186" fontId="9" fillId="0" borderId="27" xfId="11" applyNumberFormat="1" applyFont="1" applyFill="1" applyBorder="1" applyAlignment="1">
      <alignment horizontal="right" vertical="center"/>
    </xf>
    <xf numFmtId="0" fontId="9" fillId="0" borderId="0" xfId="6" applyNumberFormat="1" applyFont="1" applyFill="1" applyAlignment="1" applyProtection="1">
      <alignment vertical="center"/>
    </xf>
    <xf numFmtId="37" fontId="9" fillId="0" borderId="2" xfId="6" applyFont="1" applyBorder="1" applyAlignment="1">
      <alignment horizontal="centerContinuous" vertical="center"/>
    </xf>
    <xf numFmtId="186" fontId="9" fillId="0" borderId="0" xfId="6" applyNumberFormat="1" applyFont="1" applyFill="1" applyAlignment="1">
      <alignment vertical="center"/>
    </xf>
    <xf numFmtId="0" fontId="9" fillId="0" borderId="27" xfId="0" applyFont="1" applyBorder="1" applyAlignment="1">
      <alignment horizontal="center" vertical="center"/>
    </xf>
    <xf numFmtId="187" fontId="9" fillId="0" borderId="51" xfId="6" applyNumberFormat="1" applyFont="1" applyFill="1" applyBorder="1" applyAlignment="1">
      <alignment horizontal="right" vertical="center"/>
    </xf>
    <xf numFmtId="187" fontId="9" fillId="0" borderId="37" xfId="6" applyNumberFormat="1" applyFont="1" applyFill="1" applyBorder="1" applyAlignment="1">
      <alignment horizontal="right" vertical="center"/>
    </xf>
    <xf numFmtId="187" fontId="9" fillId="0" borderId="32" xfId="6" applyNumberFormat="1" applyFont="1" applyFill="1" applyBorder="1" applyAlignment="1">
      <alignment horizontal="right" vertical="center"/>
    </xf>
    <xf numFmtId="187" fontId="9" fillId="0" borderId="32" xfId="11" applyNumberFormat="1" applyFont="1" applyFill="1" applyBorder="1" applyAlignment="1" applyProtection="1">
      <alignment horizontal="right" vertical="center"/>
    </xf>
    <xf numFmtId="187" fontId="9" fillId="0" borderId="27" xfId="11" applyNumberFormat="1" applyFont="1" applyFill="1" applyBorder="1" applyAlignment="1" applyProtection="1">
      <alignment horizontal="right" vertical="center"/>
    </xf>
    <xf numFmtId="37" fontId="9" fillId="0" borderId="15" xfId="6" applyFont="1" applyBorder="1" applyAlignment="1">
      <alignment horizontal="centerContinuous" vertical="center"/>
    </xf>
    <xf numFmtId="0" fontId="9" fillId="0" borderId="52" xfId="6" applyNumberFormat="1" applyFont="1" applyFill="1" applyBorder="1" applyAlignment="1" applyProtection="1">
      <alignment horizontal="center" vertical="center"/>
    </xf>
    <xf numFmtId="38" fontId="11" fillId="0" borderId="0" xfId="12" applyFont="1" applyFill="1" applyAlignment="1">
      <alignment vertical="center"/>
    </xf>
    <xf numFmtId="0" fontId="11" fillId="0" borderId="0" xfId="0" applyFont="1" applyFill="1" applyAlignment="1">
      <alignment vertical="center"/>
    </xf>
    <xf numFmtId="0" fontId="11" fillId="0" borderId="0" xfId="0" applyFont="1">
      <alignment vertical="center"/>
    </xf>
    <xf numFmtId="0" fontId="11" fillId="0" borderId="0" xfId="0" applyNumberFormat="1" applyFont="1" applyFill="1" applyBorder="1" applyAlignment="1">
      <alignment vertical="center"/>
    </xf>
    <xf numFmtId="0" fontId="11" fillId="0" borderId="1" xfId="0" applyNumberFormat="1" applyFont="1" applyFill="1" applyBorder="1" applyAlignment="1">
      <alignment vertical="center"/>
    </xf>
    <xf numFmtId="0" fontId="11" fillId="0" borderId="3" xfId="0" applyFont="1" applyBorder="1">
      <alignment vertical="center"/>
    </xf>
    <xf numFmtId="0" fontId="11" fillId="0" borderId="4" xfId="0" applyFont="1" applyBorder="1" applyAlignment="1">
      <alignment horizontal="distributed" vertical="center" indent="1"/>
    </xf>
    <xf numFmtId="0" fontId="11" fillId="0" borderId="4" xfId="0" applyFont="1" applyBorder="1">
      <alignment vertical="center"/>
    </xf>
    <xf numFmtId="0" fontId="11" fillId="0" borderId="5" xfId="0" applyFont="1" applyBorder="1">
      <alignment vertical="center"/>
    </xf>
    <xf numFmtId="0" fontId="11" fillId="0" borderId="6" xfId="0" applyNumberFormat="1" applyFont="1" applyFill="1" applyBorder="1" applyAlignment="1" applyProtection="1">
      <alignment horizontal="distributed" vertical="center" indent="1"/>
    </xf>
    <xf numFmtId="0" fontId="11" fillId="0" borderId="7" xfId="0" applyNumberFormat="1" applyFont="1" applyFill="1" applyBorder="1" applyAlignment="1" applyProtection="1">
      <alignment horizontal="distributed" vertical="center" indent="1"/>
    </xf>
    <xf numFmtId="0" fontId="11" fillId="0" borderId="12" xfId="0" applyFont="1" applyBorder="1">
      <alignment vertical="center"/>
    </xf>
    <xf numFmtId="0" fontId="13" fillId="0" borderId="13" xfId="0" applyFont="1" applyBorder="1" applyAlignment="1">
      <alignment horizontal="distributed" vertical="center" indent="1"/>
    </xf>
    <xf numFmtId="0" fontId="11" fillId="0" borderId="13" xfId="0" applyFont="1" applyBorder="1">
      <alignment vertical="center"/>
    </xf>
    <xf numFmtId="0" fontId="11" fillId="0" borderId="14" xfId="0" applyFont="1" applyBorder="1">
      <alignment vertical="center"/>
    </xf>
    <xf numFmtId="0" fontId="11" fillId="0" borderId="15" xfId="0" applyFont="1" applyFill="1" applyBorder="1" applyAlignment="1">
      <alignment horizontal="distributed" vertical="center" indent="1"/>
    </xf>
    <xf numFmtId="0" fontId="11" fillId="0" borderId="16" xfId="0" applyFont="1" applyFill="1" applyBorder="1" applyAlignment="1">
      <alignment horizontal="distributed" vertical="center" indent="1"/>
    </xf>
    <xf numFmtId="0" fontId="11" fillId="0" borderId="6" xfId="0" applyFont="1" applyBorder="1" applyAlignment="1">
      <alignment horizontal="centerContinuous" vertical="center"/>
    </xf>
    <xf numFmtId="0" fontId="11" fillId="0" borderId="26" xfId="0" applyFont="1" applyBorder="1" applyAlignment="1">
      <alignment horizontal="center" vertical="center"/>
    </xf>
    <xf numFmtId="0" fontId="11" fillId="0" borderId="31" xfId="0" applyFont="1" applyBorder="1">
      <alignment vertical="center"/>
    </xf>
    <xf numFmtId="0" fontId="11" fillId="0" borderId="27" xfId="0" applyFont="1" applyBorder="1">
      <alignment vertical="center"/>
    </xf>
    <xf numFmtId="178" fontId="11" fillId="0" borderId="28" xfId="0" applyNumberFormat="1" applyFont="1" applyFill="1" applyBorder="1" applyAlignment="1" applyProtection="1">
      <alignment horizontal="center" vertical="center"/>
    </xf>
    <xf numFmtId="0" fontId="11" fillId="0" borderId="28" xfId="0" applyNumberFormat="1" applyFont="1" applyFill="1" applyBorder="1" applyAlignment="1" applyProtection="1">
      <alignment horizontal="center" vertical="center"/>
    </xf>
    <xf numFmtId="177" fontId="11" fillId="0" borderId="29" xfId="12" applyNumberFormat="1" applyFont="1" applyFill="1" applyBorder="1" applyAlignment="1">
      <alignment horizontal="right" vertical="center"/>
    </xf>
    <xf numFmtId="177" fontId="11" fillId="0" borderId="34" xfId="12" applyNumberFormat="1" applyFont="1" applyFill="1" applyBorder="1" applyAlignment="1">
      <alignment horizontal="right" vertical="center"/>
    </xf>
    <xf numFmtId="177" fontId="11" fillId="0" borderId="32" xfId="12" applyNumberFormat="1" applyFont="1" applyFill="1" applyBorder="1" applyAlignment="1">
      <alignment horizontal="right" vertical="center"/>
    </xf>
    <xf numFmtId="177" fontId="11" fillId="0" borderId="33" xfId="12" applyNumberFormat="1" applyFont="1" applyFill="1" applyBorder="1" applyAlignment="1">
      <alignment horizontal="right" vertical="center"/>
    </xf>
    <xf numFmtId="177" fontId="11" fillId="0" borderId="48" xfId="12" applyNumberFormat="1" applyFont="1" applyFill="1" applyBorder="1" applyAlignment="1">
      <alignment horizontal="right" vertical="center"/>
    </xf>
    <xf numFmtId="177" fontId="11" fillId="0" borderId="35" xfId="12" applyNumberFormat="1" applyFont="1" applyFill="1" applyBorder="1" applyAlignment="1">
      <alignment horizontal="right" vertical="center"/>
    </xf>
    <xf numFmtId="177" fontId="11" fillId="0" borderId="28" xfId="12" applyNumberFormat="1" applyFont="1" applyFill="1" applyBorder="1" applyAlignment="1">
      <alignment horizontal="right" vertical="center"/>
    </xf>
    <xf numFmtId="177" fontId="11" fillId="0" borderId="26" xfId="12" applyNumberFormat="1" applyFont="1" applyFill="1" applyBorder="1" applyAlignment="1">
      <alignment horizontal="right" vertical="center"/>
    </xf>
    <xf numFmtId="0" fontId="14" fillId="0" borderId="36" xfId="0" applyNumberFormat="1" applyFont="1" applyFill="1" applyBorder="1" applyAlignment="1" applyProtection="1">
      <alignment vertical="center"/>
    </xf>
    <xf numFmtId="0" fontId="14" fillId="0" borderId="0" xfId="0" applyNumberFormat="1" applyFont="1" applyFill="1" applyBorder="1" applyAlignment="1" applyProtection="1">
      <alignment horizontal="left" vertical="center"/>
    </xf>
    <xf numFmtId="0" fontId="11" fillId="0" borderId="2" xfId="0" applyFont="1" applyBorder="1" applyAlignment="1">
      <alignment horizontal="centerContinuous" vertical="center"/>
    </xf>
    <xf numFmtId="41" fontId="11" fillId="0" borderId="29" xfId="12" applyNumberFormat="1" applyFont="1" applyFill="1" applyBorder="1" applyAlignment="1">
      <alignment horizontal="right" vertical="center"/>
    </xf>
    <xf numFmtId="41" fontId="11" fillId="0" borderId="34" xfId="12" applyNumberFormat="1" applyFont="1" applyFill="1" applyBorder="1" applyAlignment="1">
      <alignment horizontal="right" vertical="center"/>
    </xf>
    <xf numFmtId="41" fontId="11" fillId="0" borderId="32" xfId="12" applyNumberFormat="1" applyFont="1" applyFill="1" applyBorder="1" applyAlignment="1">
      <alignment horizontal="right" vertical="center"/>
    </xf>
    <xf numFmtId="41" fontId="11" fillId="0" borderId="33" xfId="12" applyNumberFormat="1" applyFont="1" applyFill="1" applyBorder="1" applyAlignment="1">
      <alignment horizontal="right" vertical="center"/>
    </xf>
    <xf numFmtId="41" fontId="11" fillId="0" borderId="48" xfId="12" applyNumberFormat="1" applyFont="1" applyFill="1" applyBorder="1" applyAlignment="1">
      <alignment horizontal="right" vertical="center"/>
    </xf>
    <xf numFmtId="41" fontId="11" fillId="0" borderId="35" xfId="12" applyNumberFormat="1" applyFont="1" applyFill="1" applyBorder="1" applyAlignment="1">
      <alignment horizontal="right" vertical="center"/>
    </xf>
    <xf numFmtId="41" fontId="11" fillId="0" borderId="28" xfId="12" applyNumberFormat="1" applyFont="1" applyFill="1" applyBorder="1" applyAlignment="1">
      <alignment horizontal="right" vertical="center"/>
    </xf>
    <xf numFmtId="41" fontId="11" fillId="0" borderId="26" xfId="12" applyNumberFormat="1" applyFont="1" applyFill="1" applyBorder="1" applyAlignment="1">
      <alignment horizontal="right" vertical="center"/>
    </xf>
    <xf numFmtId="0" fontId="14" fillId="0" borderId="26" xfId="0" applyFont="1" applyBorder="1" applyAlignment="1">
      <alignment vertical="center" wrapText="1"/>
    </xf>
    <xf numFmtId="0" fontId="14" fillId="0" borderId="31" xfId="0" applyFont="1" applyBorder="1" applyAlignment="1">
      <alignment vertical="center" wrapText="1"/>
    </xf>
    <xf numFmtId="0" fontId="11" fillId="0" borderId="15" xfId="0" applyFont="1" applyBorder="1" applyAlignment="1">
      <alignment horizontal="centerContinuous" vertical="center"/>
    </xf>
    <xf numFmtId="0" fontId="11" fillId="0" borderId="6" xfId="0" applyFont="1" applyBorder="1" applyAlignment="1">
      <alignment horizontal="center" vertical="center"/>
    </xf>
    <xf numFmtId="0" fontId="11" fillId="0" borderId="26" xfId="0" applyFont="1" applyBorder="1">
      <alignment vertical="center"/>
    </xf>
    <xf numFmtId="0" fontId="11" fillId="0" borderId="2" xfId="0" applyFont="1" applyBorder="1" applyAlignment="1">
      <alignment horizontal="center" vertical="center"/>
    </xf>
    <xf numFmtId="0" fontId="14" fillId="0" borderId="26" xfId="0" applyFont="1" applyBorder="1" applyAlignment="1">
      <alignment horizontal="center" vertical="center" wrapText="1"/>
    </xf>
    <xf numFmtId="0" fontId="14" fillId="0" borderId="31" xfId="0" applyFont="1" applyBorder="1" applyAlignment="1">
      <alignment horizontal="center" vertical="center" wrapText="1"/>
    </xf>
    <xf numFmtId="179" fontId="11" fillId="0" borderId="29" xfId="12" applyNumberFormat="1" applyFont="1" applyFill="1" applyBorder="1" applyAlignment="1">
      <alignment horizontal="right" vertical="center"/>
    </xf>
    <xf numFmtId="0" fontId="11" fillId="0" borderId="31" xfId="0" applyFont="1" applyBorder="1" applyAlignment="1">
      <alignment horizontal="center" vertical="center"/>
    </xf>
    <xf numFmtId="0" fontId="11" fillId="0" borderId="27" xfId="0" applyFont="1" applyBorder="1" applyAlignment="1">
      <alignment horizontal="center" vertical="center"/>
    </xf>
    <xf numFmtId="0" fontId="11" fillId="0" borderId="15" xfId="0" applyFont="1" applyBorder="1" applyAlignment="1">
      <alignment horizontal="center" vertical="center"/>
    </xf>
    <xf numFmtId="0" fontId="11" fillId="0" borderId="26" xfId="0" applyFont="1" applyBorder="1" applyAlignment="1">
      <alignment vertical="center" wrapText="1"/>
    </xf>
    <xf numFmtId="0" fontId="11" fillId="0" borderId="31" xfId="0" applyFont="1" applyBorder="1" applyAlignment="1">
      <alignment vertical="center" wrapText="1"/>
    </xf>
    <xf numFmtId="0" fontId="11" fillId="0" borderId="27" xfId="0" applyFont="1" applyBorder="1" applyAlignment="1">
      <alignment horizontal="center" vertical="center" wrapText="1"/>
    </xf>
    <xf numFmtId="0" fontId="15" fillId="0" borderId="26" xfId="0" applyFont="1" applyBorder="1" applyAlignment="1">
      <alignment vertical="center" wrapText="1"/>
    </xf>
    <xf numFmtId="0" fontId="15" fillId="0" borderId="31" xfId="0" applyFont="1" applyBorder="1" applyAlignment="1">
      <alignment vertical="center" wrapText="1"/>
    </xf>
    <xf numFmtId="177" fontId="11" fillId="0" borderId="30" xfId="12" applyNumberFormat="1" applyFont="1" applyFill="1" applyBorder="1" applyAlignment="1">
      <alignment horizontal="right" vertical="center"/>
    </xf>
    <xf numFmtId="0" fontId="11" fillId="0" borderId="2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NumberFormat="1" applyFont="1" applyFill="1" applyBorder="1" applyAlignment="1" applyProtection="1">
      <alignment horizontal="center" vertical="center"/>
    </xf>
    <xf numFmtId="0" fontId="14" fillId="0" borderId="27" xfId="0" applyFont="1" applyBorder="1" applyAlignment="1">
      <alignment horizontal="center" vertical="center" wrapText="1"/>
    </xf>
    <xf numFmtId="0" fontId="11" fillId="0" borderId="27" xfId="0" applyFont="1" applyBorder="1" applyAlignment="1">
      <alignment horizontal="left"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5" fillId="0" borderId="27" xfId="0" applyFont="1" applyBorder="1">
      <alignment vertical="center"/>
    </xf>
    <xf numFmtId="0" fontId="14" fillId="0" borderId="15" xfId="0" applyFont="1" applyBorder="1" applyAlignment="1">
      <alignment horizontal="center" vertical="center"/>
    </xf>
    <xf numFmtId="38" fontId="10" fillId="0" borderId="0" xfId="12" applyFont="1" applyFill="1" applyAlignment="1">
      <alignment vertical="center"/>
    </xf>
    <xf numFmtId="38" fontId="10" fillId="0" borderId="1" xfId="12" applyFont="1" applyFill="1" applyBorder="1" applyAlignment="1">
      <alignment vertical="center"/>
    </xf>
    <xf numFmtId="38" fontId="9" fillId="0" borderId="6" xfId="12" applyFont="1" applyFill="1" applyBorder="1" applyAlignment="1" applyProtection="1">
      <alignment horizontal="centerContinuous" vertical="center"/>
    </xf>
    <xf numFmtId="38" fontId="9" fillId="0" borderId="5" xfId="12" applyFont="1" applyFill="1" applyBorder="1" applyAlignment="1" applyProtection="1">
      <alignment horizontal="center" vertical="center"/>
    </xf>
    <xf numFmtId="49" fontId="9" fillId="0" borderId="5" xfId="12" applyNumberFormat="1" applyFont="1" applyFill="1" applyBorder="1" applyAlignment="1" applyProtection="1">
      <alignment horizontal="center" vertical="center"/>
    </xf>
    <xf numFmtId="38" fontId="9" fillId="0" borderId="29" xfId="12" applyFont="1" applyFill="1" applyBorder="1" applyAlignment="1">
      <alignment horizontal="right" vertical="center"/>
    </xf>
    <xf numFmtId="38" fontId="9" fillId="0" borderId="31" xfId="12" applyFont="1" applyFill="1" applyBorder="1" applyAlignment="1">
      <alignment horizontal="right" vertical="center"/>
    </xf>
    <xf numFmtId="38" fontId="9" fillId="0" borderId="32" xfId="12" applyFont="1" applyFill="1" applyBorder="1" applyAlignment="1">
      <alignment horizontal="right" vertical="center"/>
    </xf>
    <xf numFmtId="38" fontId="9" fillId="0" borderId="27" xfId="12" applyFont="1" applyFill="1" applyBorder="1" applyAlignment="1">
      <alignment horizontal="right" vertical="center"/>
    </xf>
    <xf numFmtId="38" fontId="5" fillId="0" borderId="0" xfId="12" applyFont="1" applyFill="1" applyAlignment="1">
      <alignment vertical="center"/>
    </xf>
    <xf numFmtId="38" fontId="5" fillId="0" borderId="0" xfId="12" applyFont="1" applyFill="1" applyAlignment="1" applyProtection="1">
      <alignment horizontal="left" vertical="center"/>
    </xf>
    <xf numFmtId="38" fontId="9" fillId="0" borderId="2" xfId="12" applyFont="1" applyFill="1" applyBorder="1" applyAlignment="1" applyProtection="1">
      <alignment horizontal="centerContinuous" vertical="center"/>
    </xf>
    <xf numFmtId="38" fontId="9" fillId="0" borderId="15" xfId="12" applyFont="1" applyFill="1" applyBorder="1" applyAlignment="1">
      <alignment horizontal="centerContinuous" vertical="center"/>
    </xf>
    <xf numFmtId="38" fontId="9" fillId="0" borderId="27" xfId="12" applyFont="1" applyFill="1" applyBorder="1" applyAlignment="1" applyProtection="1">
      <alignment horizontal="center" vertical="center"/>
    </xf>
    <xf numFmtId="38" fontId="10" fillId="0" borderId="6" xfId="12" applyFont="1" applyFill="1" applyBorder="1" applyAlignment="1" applyProtection="1">
      <alignment horizontal="centerContinuous" vertical="center"/>
    </xf>
    <xf numFmtId="188" fontId="9" fillId="0" borderId="32" xfId="12" applyNumberFormat="1" applyFont="1" applyFill="1" applyBorder="1" applyAlignment="1">
      <alignment horizontal="right" vertical="center"/>
    </xf>
    <xf numFmtId="38" fontId="9" fillId="0" borderId="15" xfId="12" applyFont="1" applyFill="1" applyBorder="1" applyAlignment="1" applyProtection="1">
      <alignment horizontal="centerContinuous" vertical="center"/>
    </xf>
    <xf numFmtId="0" fontId="0" fillId="0" borderId="15" xfId="0" applyFont="1" applyBorder="1" applyAlignment="1">
      <alignment horizontal="centerContinuous" vertical="center"/>
    </xf>
    <xf numFmtId="49" fontId="9" fillId="0" borderId="27" xfId="12" applyNumberFormat="1" applyFont="1" applyFill="1" applyBorder="1" applyAlignment="1" applyProtection="1">
      <alignment horizontal="center" vertical="center"/>
    </xf>
    <xf numFmtId="38" fontId="9" fillId="0" borderId="28" xfId="12" applyFont="1" applyFill="1" applyBorder="1" applyAlignment="1" applyProtection="1">
      <alignment horizontal="center" vertical="center"/>
    </xf>
    <xf numFmtId="38" fontId="9" fillId="0" borderId="0" xfId="12" applyFont="1" applyFill="1" applyBorder="1" applyAlignment="1" applyProtection="1">
      <alignment horizontal="centerContinuous" vertical="center" shrinkToFit="1"/>
    </xf>
    <xf numFmtId="38" fontId="9" fillId="0" borderId="1" xfId="12" applyFont="1" applyFill="1" applyBorder="1" applyAlignment="1">
      <alignment vertical="center"/>
    </xf>
    <xf numFmtId="38" fontId="12" fillId="0" borderId="6" xfId="12" applyFont="1" applyFill="1" applyBorder="1" applyAlignment="1" applyProtection="1">
      <alignment horizontal="center" vertical="center" wrapText="1" shrinkToFit="1"/>
    </xf>
    <xf numFmtId="188" fontId="9" fillId="0" borderId="27" xfId="12" applyNumberFormat="1" applyFont="1" applyFill="1" applyBorder="1" applyAlignment="1">
      <alignment horizontal="right" vertical="center"/>
    </xf>
    <xf numFmtId="38" fontId="12" fillId="0" borderId="15" xfId="12" applyFont="1" applyFill="1" applyBorder="1" applyAlignment="1" applyProtection="1">
      <alignment horizontal="center" vertical="center" wrapText="1" shrinkToFit="1"/>
    </xf>
    <xf numFmtId="38" fontId="9" fillId="0" borderId="6" xfId="12" applyFont="1" applyFill="1" applyBorder="1" applyAlignment="1">
      <alignment horizontal="centerContinuous" vertical="center"/>
    </xf>
    <xf numFmtId="38" fontId="9" fillId="0" borderId="2" xfId="12" applyFont="1" applyFill="1" applyBorder="1" applyAlignment="1">
      <alignment horizontal="centerContinuous" vertical="center"/>
    </xf>
    <xf numFmtId="38" fontId="9" fillId="0" borderId="0" xfId="12" applyFont="1" applyFill="1" applyBorder="1" applyAlignment="1">
      <alignment vertical="center"/>
    </xf>
    <xf numFmtId="38" fontId="16" fillId="0" borderId="6" xfId="12" applyFont="1" applyFill="1" applyBorder="1" applyAlignment="1" applyProtection="1">
      <alignment horizontal="centerContinuous" vertical="center"/>
    </xf>
    <xf numFmtId="38" fontId="16" fillId="0" borderId="15" xfId="12" applyFont="1" applyFill="1" applyBorder="1" applyAlignment="1" applyProtection="1">
      <alignment horizontal="centerContinuous" vertical="center"/>
    </xf>
    <xf numFmtId="38" fontId="10" fillId="0" borderId="6" xfId="12" applyFont="1" applyFill="1" applyBorder="1" applyAlignment="1" applyProtection="1">
      <alignment horizontal="center" vertical="center"/>
    </xf>
    <xf numFmtId="38" fontId="10" fillId="0" borderId="15" xfId="12" applyFont="1" applyFill="1" applyBorder="1" applyAlignment="1" applyProtection="1">
      <alignment horizontal="center" vertical="center"/>
    </xf>
    <xf numFmtId="38" fontId="12" fillId="0" borderId="6" xfId="12" applyFont="1" applyFill="1" applyBorder="1" applyAlignment="1" applyProtection="1">
      <alignment horizontal="center" vertical="center" wrapText="1"/>
    </xf>
    <xf numFmtId="38" fontId="12" fillId="0" borderId="15" xfId="12" applyFont="1" applyFill="1" applyBorder="1" applyAlignment="1" applyProtection="1">
      <alignment horizontal="center" vertical="center" wrapText="1"/>
    </xf>
    <xf numFmtId="38" fontId="9" fillId="0" borderId="6" xfId="12" applyFont="1" applyFill="1" applyBorder="1" applyAlignment="1" applyProtection="1">
      <alignment horizontal="center" vertical="center" shrinkToFit="1"/>
    </xf>
    <xf numFmtId="38" fontId="9" fillId="0" borderId="15" xfId="12" applyFont="1" applyFill="1" applyBorder="1" applyAlignment="1" applyProtection="1">
      <alignment horizontal="center" vertical="center" shrinkToFit="1"/>
    </xf>
    <xf numFmtId="38" fontId="16" fillId="0" borderId="6" xfId="12" applyFont="1" applyFill="1" applyBorder="1" applyAlignment="1" applyProtection="1">
      <alignment horizontal="centerContinuous" vertical="center" indent="2"/>
    </xf>
    <xf numFmtId="0" fontId="4" fillId="0" borderId="15" xfId="0" applyFont="1" applyBorder="1" applyAlignment="1">
      <alignment horizontal="centerContinuous" vertical="center" indent="2"/>
    </xf>
    <xf numFmtId="0" fontId="9" fillId="0" borderId="28" xfId="0" applyNumberFormat="1" applyFont="1" applyFill="1" applyBorder="1" applyAlignment="1" applyProtection="1">
      <alignment horizontal="center" vertical="center"/>
    </xf>
    <xf numFmtId="38" fontId="9" fillId="0" borderId="32" xfId="12" applyFont="1" applyFill="1" applyBorder="1" applyAlignment="1" applyProtection="1">
      <alignment horizontal="right" vertical="center"/>
    </xf>
    <xf numFmtId="0" fontId="9" fillId="0" borderId="2" xfId="0" applyNumberFormat="1" applyFont="1" applyFill="1" applyBorder="1" applyAlignment="1" applyProtection="1">
      <alignment horizontal="centerContinuous" vertical="center"/>
    </xf>
    <xf numFmtId="0" fontId="9" fillId="0" borderId="15" xfId="0" applyNumberFormat="1" applyFont="1" applyFill="1" applyBorder="1" applyAlignment="1" applyProtection="1">
      <alignment horizontal="centerContinuous" vertical="center"/>
    </xf>
    <xf numFmtId="0" fontId="9" fillId="0" borderId="26" xfId="0" applyNumberFormat="1" applyFont="1" applyFill="1" applyBorder="1" applyAlignment="1" applyProtection="1">
      <alignment horizontal="center" vertical="center" wrapText="1"/>
    </xf>
    <xf numFmtId="0" fontId="9" fillId="0" borderId="27" xfId="0" applyFont="1" applyFill="1" applyBorder="1" applyAlignment="1">
      <alignment horizontal="center" vertical="center" wrapText="1"/>
    </xf>
    <xf numFmtId="0" fontId="9" fillId="0" borderId="14"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xf>
    <xf numFmtId="0" fontId="5" fillId="0" borderId="26" xfId="0" applyNumberFormat="1" applyFont="1" applyFill="1" applyBorder="1" applyAlignment="1" applyProtection="1">
      <alignment horizontal="center" vertical="center" wrapText="1"/>
    </xf>
    <xf numFmtId="0" fontId="17" fillId="0" borderId="27" xfId="0" applyFont="1" applyBorder="1" applyAlignment="1">
      <alignment horizontal="center" vertical="center" wrapText="1"/>
    </xf>
    <xf numFmtId="0" fontId="16" fillId="0" borderId="26" xfId="0" applyNumberFormat="1" applyFont="1" applyFill="1" applyBorder="1" applyAlignment="1" applyProtection="1">
      <alignment horizontal="center" vertical="center" wrapText="1"/>
    </xf>
    <xf numFmtId="0" fontId="4" fillId="0" borderId="27" xfId="0" applyFont="1" applyBorder="1" applyAlignment="1">
      <alignment horizontal="center" vertical="center" wrapText="1"/>
    </xf>
    <xf numFmtId="0" fontId="0" fillId="0" borderId="6" xfId="0" applyFont="1" applyBorder="1" applyAlignment="1">
      <alignment horizontal="centerContinuous" vertical="center"/>
    </xf>
    <xf numFmtId="0" fontId="0" fillId="0" borderId="2" xfId="0" applyFont="1" applyBorder="1" applyAlignment="1">
      <alignment horizontal="centerContinuous" vertical="center"/>
    </xf>
    <xf numFmtId="3" fontId="9" fillId="0" borderId="29" xfId="12" applyNumberFormat="1" applyFont="1" applyFill="1" applyBorder="1" applyAlignment="1">
      <alignment horizontal="right" vertical="center"/>
    </xf>
    <xf numFmtId="3" fontId="9" fillId="0" borderId="31" xfId="12" applyNumberFormat="1" applyFont="1" applyFill="1" applyBorder="1" applyAlignment="1">
      <alignment horizontal="right" vertical="center"/>
    </xf>
    <xf numFmtId="3" fontId="9" fillId="0" borderId="32" xfId="12" applyNumberFormat="1" applyFont="1" applyFill="1" applyBorder="1" applyAlignment="1">
      <alignment horizontal="right" vertical="center"/>
    </xf>
    <xf numFmtId="3" fontId="9" fillId="0" borderId="32" xfId="12" applyNumberFormat="1" applyFont="1" applyFill="1" applyBorder="1" applyAlignment="1" applyProtection="1">
      <alignment horizontal="right" vertical="center"/>
    </xf>
    <xf numFmtId="3" fontId="9" fillId="0" borderId="27" xfId="12" applyNumberFormat="1" applyFont="1" applyFill="1" applyBorder="1" applyAlignment="1">
      <alignment horizontal="right" vertical="center"/>
    </xf>
    <xf numFmtId="187" fontId="9" fillId="0" borderId="29" xfId="0" applyNumberFormat="1" applyFont="1" applyFill="1" applyBorder="1" applyAlignment="1">
      <alignment horizontal="right" vertical="center"/>
    </xf>
    <xf numFmtId="187" fontId="9" fillId="0" borderId="31" xfId="0" applyNumberFormat="1" applyFont="1" applyFill="1" applyBorder="1" applyAlignment="1">
      <alignment horizontal="right" vertical="center"/>
    </xf>
    <xf numFmtId="187" fontId="9" fillId="0" borderId="27" xfId="0" applyNumberFormat="1" applyFont="1" applyFill="1" applyBorder="1" applyAlignment="1">
      <alignment horizontal="right" vertical="center"/>
    </xf>
    <xf numFmtId="0" fontId="10" fillId="0" borderId="0" xfId="0" applyNumberFormat="1" applyFont="1" applyFill="1" applyAlignment="1">
      <alignment horizontal="left" vertical="center"/>
    </xf>
    <xf numFmtId="0" fontId="9" fillId="0" borderId="3" xfId="0" applyNumberFormat="1" applyFont="1" applyFill="1" applyBorder="1" applyAlignment="1" applyProtection="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Continuous" vertical="center"/>
    </xf>
    <xf numFmtId="0" fontId="5" fillId="0" borderId="28" xfId="0" applyNumberFormat="1" applyFont="1" applyFill="1" applyBorder="1" applyAlignment="1" applyProtection="1">
      <alignment horizontal="center" vertical="center" shrinkToFit="1"/>
    </xf>
    <xf numFmtId="0" fontId="16" fillId="0" borderId="2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vertical="center"/>
    </xf>
    <xf numFmtId="0" fontId="5" fillId="0" borderId="28" xfId="0" applyFont="1" applyFill="1" applyBorder="1" applyAlignment="1">
      <alignment horizontal="center" vertical="center" shrinkToFit="1"/>
    </xf>
    <xf numFmtId="0" fontId="9" fillId="0" borderId="15" xfId="0" applyNumberFormat="1" applyFont="1" applyFill="1" applyBorder="1" applyAlignment="1" applyProtection="1">
      <alignment vertical="center"/>
    </xf>
    <xf numFmtId="0" fontId="10" fillId="0" borderId="2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0" xfId="0" applyNumberFormat="1" applyFont="1" applyFill="1" applyAlignment="1">
      <alignment horizontal="centerContinuous" vertical="center"/>
    </xf>
    <xf numFmtId="0" fontId="9" fillId="0" borderId="2" xfId="0" applyNumberFormat="1" applyFont="1" applyFill="1" applyBorder="1" applyAlignment="1">
      <alignment vertical="center" wrapText="1"/>
    </xf>
    <xf numFmtId="0" fontId="9" fillId="0" borderId="2" xfId="0" applyNumberFormat="1" applyFont="1" applyFill="1" applyBorder="1" applyAlignment="1" applyProtection="1">
      <alignment vertical="center" wrapText="1"/>
    </xf>
    <xf numFmtId="0" fontId="9" fillId="0" borderId="15" xfId="0" applyNumberFormat="1" applyFont="1" applyFill="1" applyBorder="1" applyAlignment="1" applyProtection="1">
      <alignment vertical="center" wrapText="1"/>
    </xf>
    <xf numFmtId="0" fontId="9" fillId="0" borderId="6" xfId="0" applyNumberFormat="1" applyFont="1" applyFill="1" applyBorder="1" applyAlignment="1" applyProtection="1">
      <alignment vertical="center" wrapText="1"/>
    </xf>
    <xf numFmtId="0" fontId="9" fillId="0" borderId="15" xfId="0" applyFont="1" applyFill="1" applyBorder="1" applyAlignment="1">
      <alignment horizontal="center" vertical="center" wrapText="1"/>
    </xf>
    <xf numFmtId="0" fontId="12" fillId="0" borderId="6"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0" fillId="0" borderId="15" xfId="0" applyFont="1" applyFill="1" applyBorder="1" applyAlignment="1">
      <alignment horizontal="centerContinuous" vertical="center"/>
    </xf>
    <xf numFmtId="0" fontId="10" fillId="0" borderId="0" xfId="0" quotePrefix="1" applyNumberFormat="1" applyFont="1" applyFill="1" applyAlignment="1" applyProtection="1">
      <alignment horizontal="left" vertical="center"/>
    </xf>
    <xf numFmtId="0" fontId="10" fillId="0" borderId="0" xfId="0" quotePrefix="1" applyNumberFormat="1" applyFont="1" applyFill="1" applyAlignment="1" applyProtection="1">
      <alignment horizontal="center" vertical="center"/>
    </xf>
    <xf numFmtId="0" fontId="10" fillId="0" borderId="0" xfId="0" applyNumberFormat="1" applyFont="1" applyFill="1" applyAlignment="1" applyProtection="1">
      <alignment horizontal="center" vertical="center"/>
    </xf>
    <xf numFmtId="0" fontId="9" fillId="0" borderId="15" xfId="0" applyNumberFormat="1" applyFont="1" applyFill="1" applyBorder="1" applyAlignment="1">
      <alignment vertical="center"/>
    </xf>
    <xf numFmtId="0" fontId="9" fillId="0" borderId="28"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5" fillId="0" borderId="27" xfId="0"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center"/>
    </xf>
    <xf numFmtId="38" fontId="9" fillId="0" borderId="6" xfId="12" applyFont="1" applyFill="1" applyBorder="1" applyAlignment="1" applyProtection="1">
      <alignment horizontal="center" vertical="center"/>
    </xf>
    <xf numFmtId="38" fontId="9" fillId="0" borderId="26" xfId="12" applyFont="1" applyFill="1" applyBorder="1" applyAlignment="1" applyProtection="1">
      <alignment horizontal="center" vertical="center"/>
    </xf>
    <xf numFmtId="38" fontId="10" fillId="0" borderId="0" xfId="12" applyFont="1" applyFill="1" applyBorder="1" applyAlignment="1">
      <alignment vertical="center"/>
    </xf>
    <xf numFmtId="38" fontId="9" fillId="0" borderId="15" xfId="12" applyFont="1" applyFill="1" applyBorder="1" applyAlignment="1" applyProtection="1">
      <alignment horizontal="center" vertical="center"/>
    </xf>
    <xf numFmtId="38" fontId="18" fillId="0" borderId="0" xfId="12" applyFont="1" applyFill="1" applyAlignment="1">
      <alignment vertical="center"/>
    </xf>
    <xf numFmtId="0" fontId="9" fillId="0" borderId="4" xfId="0" applyNumberFormat="1" applyFont="1" applyFill="1" applyBorder="1" applyAlignment="1">
      <alignment vertical="center"/>
    </xf>
    <xf numFmtId="0" fontId="5" fillId="0" borderId="0" xfId="0" applyFont="1" applyFill="1" applyAlignment="1">
      <alignment vertical="center"/>
    </xf>
    <xf numFmtId="37" fontId="5" fillId="0" borderId="0" xfId="6" applyFont="1" applyFill="1" applyAlignment="1">
      <alignment vertical="center"/>
    </xf>
    <xf numFmtId="177" fontId="5" fillId="0" borderId="0" xfId="6" applyNumberFormat="1" applyFont="1" applyFill="1" applyAlignment="1">
      <alignment vertical="center"/>
    </xf>
    <xf numFmtId="0" fontId="5" fillId="0" borderId="0" xfId="0" applyNumberFormat="1" applyFont="1" applyFill="1" applyBorder="1" applyAlignment="1">
      <alignment vertical="center"/>
    </xf>
    <xf numFmtId="0" fontId="12" fillId="0" borderId="0" xfId="0" applyNumberFormat="1" applyFont="1" applyFill="1" applyAlignment="1">
      <alignment vertical="center"/>
    </xf>
    <xf numFmtId="38" fontId="12" fillId="0" borderId="0" xfId="12" applyFont="1" applyFill="1" applyAlignment="1">
      <alignment vertical="center"/>
    </xf>
    <xf numFmtId="0" fontId="9" fillId="0" borderId="3" xfId="0" applyNumberFormat="1" applyFont="1" applyFill="1" applyBorder="1" applyAlignment="1">
      <alignment vertical="center"/>
    </xf>
    <xf numFmtId="0" fontId="9" fillId="0" borderId="4" xfId="0" applyFont="1" applyFill="1" applyBorder="1" applyAlignment="1">
      <alignment horizontal="center"/>
    </xf>
    <xf numFmtId="0" fontId="9" fillId="0" borderId="4" xfId="0" applyNumberFormat="1" applyFont="1" applyFill="1" applyBorder="1" applyAlignment="1" applyProtection="1">
      <alignment horizontal="distributed" vertical="center" indent="1"/>
    </xf>
    <xf numFmtId="0" fontId="9" fillId="0" borderId="9" xfId="0" applyNumberFormat="1" applyFont="1" applyFill="1" applyBorder="1" applyAlignment="1" applyProtection="1">
      <alignment horizontal="distributed" vertical="center" indent="1"/>
    </xf>
    <xf numFmtId="0" fontId="9" fillId="0" borderId="9" xfId="0" applyFont="1" applyFill="1" applyBorder="1" applyAlignment="1">
      <alignment horizontal="distributed" vertical="center" indent="1"/>
    </xf>
    <xf numFmtId="0" fontId="9" fillId="0" borderId="5" xfId="0" applyFont="1" applyFill="1" applyBorder="1" applyAlignment="1" applyProtection="1">
      <alignment horizontal="distributed" vertical="center" indent="1"/>
    </xf>
    <xf numFmtId="0" fontId="9" fillId="0" borderId="13" xfId="0" applyFont="1" applyFill="1" applyBorder="1" applyAlignment="1">
      <alignment horizontal="center"/>
    </xf>
    <xf numFmtId="0" fontId="9" fillId="0" borderId="13" xfId="0" applyFont="1" applyFill="1" applyBorder="1" applyAlignment="1">
      <alignment vertical="center"/>
    </xf>
    <xf numFmtId="0" fontId="9" fillId="0" borderId="15" xfId="0" applyNumberFormat="1" applyFont="1" applyFill="1" applyBorder="1" applyAlignment="1" applyProtection="1">
      <alignment horizontal="distributed" vertical="center" indent="1"/>
    </xf>
    <xf numFmtId="0" fontId="9" fillId="0" borderId="16" xfId="0" applyNumberFormat="1" applyFont="1" applyFill="1" applyBorder="1" applyAlignment="1" applyProtection="1">
      <alignment horizontal="distributed" vertical="center" indent="1"/>
    </xf>
    <xf numFmtId="0" fontId="9" fillId="0" borderId="13" xfId="0" applyNumberFormat="1" applyFont="1" applyFill="1" applyBorder="1" applyAlignment="1" applyProtection="1">
      <alignment horizontal="distributed" vertical="center" indent="1"/>
    </xf>
    <xf numFmtId="0" fontId="9" fillId="0" borderId="18" xfId="0" applyNumberFormat="1" applyFont="1" applyFill="1" applyBorder="1" applyAlignment="1" applyProtection="1">
      <alignment horizontal="distributed" vertical="center" indent="1"/>
    </xf>
    <xf numFmtId="0" fontId="9" fillId="0" borderId="18" xfId="0" applyFont="1" applyFill="1" applyBorder="1" applyAlignment="1">
      <alignment horizontal="distributed" vertical="center" indent="1"/>
    </xf>
    <xf numFmtId="0" fontId="9" fillId="0" borderId="14" xfId="0" applyFont="1" applyFill="1" applyBorder="1" applyAlignment="1" applyProtection="1">
      <alignment horizontal="distributed" vertical="center" indent="1"/>
    </xf>
    <xf numFmtId="0" fontId="12" fillId="0" borderId="0" xfId="0" applyNumberFormat="1" applyFont="1" applyFill="1" applyBorder="1" applyAlignment="1">
      <alignment vertical="center"/>
    </xf>
    <xf numFmtId="0" fontId="9" fillId="0" borderId="3" xfId="5" applyNumberFormat="1" applyFont="1" applyFill="1" applyBorder="1" applyAlignment="1" applyProtection="1">
      <alignment horizontal="centerContinuous" vertical="center"/>
    </xf>
    <xf numFmtId="0" fontId="5" fillId="0" borderId="4" xfId="5" applyFont="1" applyFill="1" applyBorder="1" applyAlignment="1">
      <alignment horizontal="center" vertical="center"/>
    </xf>
    <xf numFmtId="57" fontId="9" fillId="0" borderId="6" xfId="5" applyNumberFormat="1" applyFont="1" applyFill="1" applyBorder="1" applyAlignment="1" applyProtection="1">
      <alignment horizontal="centerContinuous" vertical="center"/>
    </xf>
    <xf numFmtId="189" fontId="9" fillId="0" borderId="7" xfId="5" applyNumberFormat="1" applyFont="1" applyFill="1" applyBorder="1" applyAlignment="1">
      <alignment vertical="center"/>
    </xf>
    <xf numFmtId="189" fontId="9" fillId="0" borderId="4" xfId="5" applyNumberFormat="1" applyFont="1" applyFill="1" applyBorder="1" applyAlignment="1">
      <alignment vertical="center"/>
    </xf>
    <xf numFmtId="189" fontId="9" fillId="0" borderId="9" xfId="5" applyNumberFormat="1" applyFont="1" applyFill="1" applyBorder="1" applyAlignment="1">
      <alignment vertical="center"/>
    </xf>
    <xf numFmtId="189" fontId="9" fillId="0" borderId="9" xfId="5" applyNumberFormat="1" applyFont="1" applyFill="1" applyBorder="1" applyAlignment="1">
      <alignment horizontal="right" vertical="center"/>
    </xf>
    <xf numFmtId="189" fontId="9" fillId="0" borderId="11" xfId="5" applyNumberFormat="1" applyFont="1" applyFill="1" applyBorder="1" applyAlignment="1">
      <alignment vertical="center"/>
    </xf>
    <xf numFmtId="0" fontId="12" fillId="0" borderId="0" xfId="5" applyNumberFormat="1" applyFont="1" applyFill="1" applyAlignment="1" applyProtection="1">
      <alignment horizontal="left" vertical="center"/>
    </xf>
    <xf numFmtId="0" fontId="9" fillId="0" borderId="36" xfId="5" applyNumberFormat="1" applyFont="1" applyFill="1" applyBorder="1" applyAlignment="1" applyProtection="1">
      <alignment horizontal="centerContinuous" vertical="center"/>
    </xf>
    <xf numFmtId="0" fontId="5" fillId="0" borderId="13" xfId="5" applyFont="1" applyFill="1" applyBorder="1" applyAlignment="1">
      <alignment horizontal="center" vertical="center"/>
    </xf>
    <xf numFmtId="57" fontId="9" fillId="0" borderId="15" xfId="5" applyNumberFormat="1" applyFont="1" applyFill="1" applyBorder="1" applyAlignment="1" applyProtection="1">
      <alignment horizontal="centerContinuous" vertical="center"/>
    </xf>
    <xf numFmtId="190" fontId="9" fillId="0" borderId="16" xfId="5" applyNumberFormat="1" applyFont="1" applyFill="1" applyBorder="1" applyAlignment="1">
      <alignment vertical="center"/>
    </xf>
    <xf numFmtId="190" fontId="9" fillId="0" borderId="13" xfId="5" applyNumberFormat="1" applyFont="1" applyFill="1" applyBorder="1" applyAlignment="1">
      <alignment vertical="center"/>
    </xf>
    <xf numFmtId="190" fontId="9" fillId="0" borderId="18" xfId="5" applyNumberFormat="1" applyFont="1" applyFill="1" applyBorder="1" applyAlignment="1">
      <alignment vertical="center"/>
    </xf>
    <xf numFmtId="190" fontId="9" fillId="0" borderId="18" xfId="5" applyNumberFormat="1" applyFont="1" applyFill="1" applyBorder="1" applyAlignment="1">
      <alignment horizontal="right" vertical="center"/>
    </xf>
    <xf numFmtId="190" fontId="9" fillId="0" borderId="14" xfId="5" applyNumberFormat="1" applyFont="1" applyFill="1" applyBorder="1" applyAlignment="1">
      <alignment vertical="center"/>
    </xf>
    <xf numFmtId="189" fontId="12" fillId="0" borderId="0" xfId="5" applyNumberFormat="1" applyFont="1" applyFill="1" applyBorder="1" applyAlignment="1">
      <alignment vertical="center"/>
    </xf>
    <xf numFmtId="0" fontId="5" fillId="0" borderId="6" xfId="5" applyFont="1" applyFill="1" applyBorder="1" applyAlignment="1">
      <alignment horizontal="centerContinuous" vertical="center"/>
    </xf>
    <xf numFmtId="189" fontId="9" fillId="0" borderId="21" xfId="5" applyNumberFormat="1" applyFont="1" applyFill="1" applyBorder="1" applyAlignment="1">
      <alignment vertical="center"/>
    </xf>
    <xf numFmtId="189" fontId="9" fillId="0" borderId="0" xfId="5" applyNumberFormat="1" applyFont="1" applyFill="1" applyBorder="1" applyAlignment="1">
      <alignment vertical="center"/>
    </xf>
    <xf numFmtId="189" fontId="9" fillId="0" borderId="23" xfId="5" applyNumberFormat="1" applyFont="1" applyFill="1" applyBorder="1" applyAlignment="1">
      <alignment vertical="center"/>
    </xf>
    <xf numFmtId="189" fontId="9" fillId="0" borderId="23" xfId="5" applyNumberFormat="1" applyFont="1" applyFill="1" applyBorder="1" applyAlignment="1">
      <alignment horizontal="right" vertical="center"/>
    </xf>
    <xf numFmtId="189" fontId="9" fillId="0" borderId="1" xfId="5" applyNumberFormat="1" applyFont="1" applyFill="1" applyBorder="1" applyAlignment="1">
      <alignment vertical="center"/>
    </xf>
    <xf numFmtId="3" fontId="12" fillId="0" borderId="0" xfId="5" applyNumberFormat="1" applyFont="1" applyFill="1" applyBorder="1" applyAlignment="1">
      <alignment vertical="center"/>
    </xf>
    <xf numFmtId="0" fontId="5" fillId="0" borderId="15" xfId="5" applyFont="1" applyFill="1" applyBorder="1" applyAlignment="1">
      <alignment horizontal="centerContinuous" vertical="center"/>
    </xf>
    <xf numFmtId="0" fontId="10" fillId="0" borderId="6" xfId="5" applyNumberFormat="1" applyFont="1" applyFill="1" applyBorder="1" applyAlignment="1" applyProtection="1">
      <alignment horizontal="centerContinuous" vertical="center"/>
    </xf>
    <xf numFmtId="42" fontId="9" fillId="0" borderId="23" xfId="5" applyNumberFormat="1" applyFont="1" applyFill="1" applyBorder="1" applyAlignment="1">
      <alignment horizontal="right" vertical="center"/>
    </xf>
    <xf numFmtId="0" fontId="10" fillId="0" borderId="15" xfId="5" applyNumberFormat="1" applyFont="1" applyFill="1" applyBorder="1" applyAlignment="1" applyProtection="1">
      <alignment horizontal="centerContinuous" vertical="center"/>
    </xf>
    <xf numFmtId="189" fontId="9" fillId="0" borderId="53" xfId="5" applyNumberFormat="1" applyFont="1" applyFill="1" applyBorder="1" applyAlignment="1">
      <alignment vertical="center"/>
    </xf>
    <xf numFmtId="189" fontId="9" fillId="0" borderId="25" xfId="5" applyNumberFormat="1" applyFont="1" applyFill="1" applyBorder="1" applyAlignment="1">
      <alignment horizontal="right" vertical="center"/>
    </xf>
    <xf numFmtId="0" fontId="9" fillId="0" borderId="12" xfId="5" applyNumberFormat="1" applyFont="1" applyFill="1" applyBorder="1" applyAlignment="1" applyProtection="1">
      <alignment horizontal="centerContinuous" vertical="center"/>
    </xf>
    <xf numFmtId="190" fontId="9" fillId="0" borderId="20" xfId="5" applyNumberFormat="1" applyFont="1" applyFill="1" applyBorder="1" applyAlignment="1">
      <alignment horizontal="right" vertical="center"/>
    </xf>
    <xf numFmtId="57" fontId="9" fillId="0" borderId="2" xfId="5" applyNumberFormat="1" applyFont="1" applyFill="1" applyBorder="1" applyAlignment="1" applyProtection="1">
      <alignment horizontal="centerContinuous" vertical="center"/>
    </xf>
    <xf numFmtId="189" fontId="9" fillId="0" borderId="29" xfId="5" applyNumberFormat="1" applyFont="1" applyFill="1" applyBorder="1" applyAlignment="1">
      <alignment vertical="center"/>
    </xf>
    <xf numFmtId="189" fontId="9" fillId="0" borderId="31" xfId="5" applyNumberFormat="1" applyFont="1" applyFill="1" applyBorder="1" applyAlignment="1">
      <alignment vertical="center"/>
    </xf>
    <xf numFmtId="189" fontId="9" fillId="0" borderId="32" xfId="5" applyNumberFormat="1" applyFont="1" applyFill="1" applyBorder="1" applyAlignment="1">
      <alignment vertical="center"/>
    </xf>
    <xf numFmtId="42" fontId="9" fillId="0" borderId="32" xfId="5" applyNumberFormat="1" applyFont="1" applyFill="1" applyBorder="1" applyAlignment="1">
      <alignment horizontal="right" vertical="center"/>
    </xf>
    <xf numFmtId="189" fontId="9" fillId="0" borderId="32" xfId="5" applyNumberFormat="1" applyFont="1" applyFill="1" applyBorder="1" applyAlignment="1">
      <alignment horizontal="right" vertical="center"/>
    </xf>
    <xf numFmtId="189" fontId="9" fillId="0" borderId="35" xfId="5" applyNumberFormat="1" applyFont="1" applyFill="1" applyBorder="1" applyAlignment="1">
      <alignment vertical="center"/>
    </xf>
    <xf numFmtId="190" fontId="9" fillId="0" borderId="14" xfId="5" applyNumberFormat="1" applyFont="1" applyFill="1" applyBorder="1" applyAlignment="1">
      <alignment horizontal="right" vertical="center"/>
    </xf>
    <xf numFmtId="42" fontId="9" fillId="0" borderId="9" xfId="5" applyNumberFormat="1" applyFont="1" applyFill="1" applyBorder="1" applyAlignment="1">
      <alignment horizontal="right" vertical="center"/>
    </xf>
    <xf numFmtId="189" fontId="9" fillId="0" borderId="5" xfId="5" applyNumberFormat="1" applyFont="1" applyFill="1" applyBorder="1" applyAlignment="1">
      <alignment vertical="center"/>
    </xf>
    <xf numFmtId="190" fontId="9" fillId="0" borderId="21" xfId="5" applyNumberFormat="1" applyFont="1" applyFill="1" applyBorder="1" applyAlignment="1">
      <alignment vertical="center"/>
    </xf>
    <xf numFmtId="190" fontId="9" fillId="0" borderId="0" xfId="5" applyNumberFormat="1" applyFont="1" applyFill="1" applyBorder="1" applyAlignment="1">
      <alignment vertical="center"/>
    </xf>
    <xf numFmtId="190" fontId="9" fillId="0" borderId="23" xfId="5" applyNumberFormat="1" applyFont="1" applyFill="1" applyBorder="1" applyAlignment="1">
      <alignment vertical="center"/>
    </xf>
    <xf numFmtId="190" fontId="9" fillId="0" borderId="23" xfId="5" applyNumberFormat="1" applyFont="1" applyFill="1" applyBorder="1" applyAlignment="1">
      <alignment horizontal="right" vertical="center"/>
    </xf>
    <xf numFmtId="190" fontId="9" fillId="0" borderId="1" xfId="5" applyNumberFormat="1" applyFont="1" applyFill="1" applyBorder="1" applyAlignment="1">
      <alignment vertical="center"/>
    </xf>
    <xf numFmtId="189" fontId="12" fillId="0" borderId="36" xfId="5" applyNumberFormat="1" applyFont="1" applyFill="1" applyBorder="1" applyAlignment="1">
      <alignment vertical="center"/>
    </xf>
    <xf numFmtId="0" fontId="12" fillId="0" borderId="0" xfId="5" applyNumberFormat="1" applyFont="1" applyFill="1" applyBorder="1" applyAlignment="1" applyProtection="1">
      <alignment horizontal="left" vertical="center"/>
    </xf>
    <xf numFmtId="0" fontId="9" fillId="0" borderId="31" xfId="0" applyFont="1" applyFill="1" applyBorder="1" applyAlignment="1">
      <alignment horizontal="center" vertical="center"/>
    </xf>
    <xf numFmtId="57" fontId="9" fillId="0" borderId="6" xfId="8" applyNumberFormat="1" applyFont="1" applyFill="1" applyBorder="1" applyAlignment="1" applyProtection="1">
      <alignment horizontal="center" vertical="center"/>
    </xf>
    <xf numFmtId="38" fontId="9" fillId="0" borderId="29" xfId="12" applyFont="1" applyFill="1" applyBorder="1" applyAlignment="1">
      <alignment vertical="center"/>
    </xf>
    <xf numFmtId="38" fontId="9" fillId="0" borderId="30" xfId="12" applyFont="1" applyFill="1" applyBorder="1" applyAlignment="1">
      <alignment vertical="center"/>
    </xf>
    <xf numFmtId="38" fontId="9" fillId="0" borderId="32" xfId="12" applyFont="1" applyFill="1" applyBorder="1" applyAlignment="1">
      <alignment vertical="center"/>
    </xf>
    <xf numFmtId="38" fontId="9" fillId="0" borderId="35" xfId="12" applyFont="1" applyFill="1" applyBorder="1" applyAlignment="1">
      <alignment vertical="center"/>
    </xf>
    <xf numFmtId="57" fontId="9" fillId="0" borderId="28" xfId="8" applyNumberFormat="1" applyFont="1" applyFill="1" applyBorder="1" applyAlignment="1" applyProtection="1">
      <alignment horizontal="center" vertical="center"/>
    </xf>
    <xf numFmtId="38" fontId="9" fillId="0" borderId="16" xfId="12" applyFont="1" applyFill="1" applyBorder="1" applyAlignment="1">
      <alignment vertical="center"/>
    </xf>
    <xf numFmtId="38" fontId="9" fillId="0" borderId="13" xfId="12" applyFont="1" applyFill="1" applyBorder="1" applyAlignment="1">
      <alignment vertical="center"/>
    </xf>
    <xf numFmtId="38" fontId="9" fillId="0" borderId="18" xfId="12" applyFont="1" applyFill="1" applyBorder="1" applyAlignment="1">
      <alignment vertical="center"/>
    </xf>
    <xf numFmtId="3" fontId="9" fillId="0" borderId="18" xfId="8" applyNumberFormat="1" applyFont="1" applyFill="1" applyBorder="1" applyAlignment="1">
      <alignment vertical="center"/>
    </xf>
    <xf numFmtId="3" fontId="9" fillId="0" borderId="14" xfId="8" applyNumberFormat="1" applyFont="1" applyFill="1" applyBorder="1" applyAlignment="1">
      <alignment vertical="center"/>
    </xf>
    <xf numFmtId="0" fontId="9" fillId="0" borderId="36" xfId="0" applyFont="1" applyFill="1" applyBorder="1" applyAlignment="1">
      <alignment horizontal="centerContinuous" vertical="center"/>
    </xf>
    <xf numFmtId="0" fontId="9" fillId="0" borderId="1" xfId="0" applyFont="1" applyFill="1" applyBorder="1" applyAlignment="1">
      <alignment horizontal="centerContinuous" vertical="center"/>
    </xf>
    <xf numFmtId="0" fontId="9" fillId="0" borderId="1" xfId="0" applyNumberFormat="1" applyFont="1" applyFill="1" applyBorder="1" applyAlignment="1" applyProtection="1">
      <alignment horizontal="center" vertical="center"/>
    </xf>
    <xf numFmtId="57" fontId="9" fillId="0" borderId="2" xfId="8" applyNumberFormat="1" applyFont="1" applyFill="1" applyBorder="1" applyAlignment="1" applyProtection="1">
      <alignment horizontal="center" vertical="center"/>
    </xf>
    <xf numFmtId="38" fontId="9" fillId="0" borderId="31" xfId="12" applyFont="1" applyFill="1" applyBorder="1" applyAlignment="1">
      <alignment vertical="center"/>
    </xf>
    <xf numFmtId="38" fontId="9" fillId="0" borderId="27" xfId="12" applyFont="1" applyFill="1" applyBorder="1" applyAlignment="1">
      <alignment vertical="center"/>
    </xf>
    <xf numFmtId="0" fontId="9" fillId="0" borderId="12" xfId="0" applyFont="1" applyFill="1" applyBorder="1" applyAlignment="1">
      <alignment horizontal="centerContinuous" vertical="center"/>
    </xf>
    <xf numFmtId="0" fontId="9" fillId="0" borderId="14" xfId="0" applyFont="1" applyFill="1" applyBorder="1" applyAlignment="1">
      <alignment horizontal="centerContinuous" vertical="center"/>
    </xf>
    <xf numFmtId="3" fontId="12" fillId="0" borderId="0" xfId="8" applyNumberFormat="1" applyFont="1" applyFill="1" applyBorder="1" applyAlignment="1">
      <alignment horizontal="right" vertical="center"/>
    </xf>
    <xf numFmtId="38" fontId="9" fillId="0" borderId="30" xfId="12" applyFont="1" applyFill="1" applyBorder="1" applyAlignment="1">
      <alignment horizontal="right" vertical="center"/>
    </xf>
    <xf numFmtId="38" fontId="9" fillId="0" borderId="35" xfId="12" applyFont="1" applyFill="1" applyBorder="1" applyAlignment="1">
      <alignment horizontal="right" vertical="center"/>
    </xf>
    <xf numFmtId="0" fontId="9" fillId="0" borderId="31" xfId="0" applyFont="1" applyFill="1" applyBorder="1" applyAlignment="1">
      <alignment vertical="center" wrapText="1"/>
    </xf>
    <xf numFmtId="0" fontId="9" fillId="0" borderId="27" xfId="0" applyFont="1" applyFill="1" applyBorder="1" applyAlignment="1">
      <alignment vertical="center" wrapText="1"/>
    </xf>
    <xf numFmtId="180" fontId="9" fillId="0" borderId="6" xfId="10" applyNumberFormat="1" applyFont="1" applyFill="1" applyBorder="1" applyAlignment="1" applyProtection="1">
      <alignment horizontal="centerContinuous" vertical="center"/>
    </xf>
    <xf numFmtId="180" fontId="9" fillId="0" borderId="15" xfId="10" applyNumberFormat="1" applyFont="1" applyFill="1" applyBorder="1" applyAlignment="1" applyProtection="1">
      <alignment horizontal="centerContinuous" vertical="center"/>
    </xf>
    <xf numFmtId="3" fontId="9" fillId="0" borderId="29" xfId="8" applyNumberFormat="1" applyFont="1" applyFill="1" applyBorder="1" applyAlignment="1">
      <alignment vertical="center"/>
    </xf>
    <xf numFmtId="3" fontId="9" fillId="0" borderId="31" xfId="8" applyNumberFormat="1" applyFont="1" applyFill="1" applyBorder="1" applyAlignment="1">
      <alignment vertical="center"/>
    </xf>
    <xf numFmtId="3" fontId="9" fillId="0" borderId="32" xfId="8" applyNumberFormat="1" applyFont="1" applyFill="1" applyBorder="1" applyAlignment="1">
      <alignment vertical="center"/>
    </xf>
    <xf numFmtId="0" fontId="12" fillId="0" borderId="0" xfId="8" applyNumberFormat="1" applyFont="1" applyFill="1" applyAlignment="1" applyProtection="1">
      <alignment horizontal="center" vertical="center"/>
    </xf>
    <xf numFmtId="3" fontId="9" fillId="0" borderId="16" xfId="8" applyNumberFormat="1" applyFont="1" applyFill="1" applyBorder="1" applyAlignment="1">
      <alignment vertical="center"/>
    </xf>
    <xf numFmtId="38" fontId="9" fillId="0" borderId="14" xfId="12" applyFont="1" applyFill="1" applyBorder="1" applyAlignment="1">
      <alignment vertical="center"/>
    </xf>
    <xf numFmtId="0" fontId="9" fillId="0" borderId="12" xfId="0" applyNumberFormat="1" applyFont="1" applyFill="1" applyBorder="1" applyAlignment="1" applyProtection="1">
      <alignment vertical="center"/>
    </xf>
    <xf numFmtId="0" fontId="9" fillId="0" borderId="13" xfId="0" applyFont="1" applyFill="1" applyBorder="1" applyAlignment="1">
      <alignment horizontal="center" vertical="center"/>
    </xf>
    <xf numFmtId="57" fontId="9" fillId="0" borderId="15" xfId="8" applyNumberFormat="1" applyFont="1" applyFill="1" applyBorder="1" applyAlignment="1" applyProtection="1">
      <alignment horizontal="center" vertical="center"/>
    </xf>
    <xf numFmtId="38" fontId="9" fillId="0" borderId="18" xfId="12" applyFont="1" applyFill="1" applyBorder="1" applyAlignment="1">
      <alignment horizontal="right" vertical="center"/>
    </xf>
    <xf numFmtId="0" fontId="9" fillId="0" borderId="26" xfId="0" applyNumberFormat="1" applyFont="1" applyFill="1" applyBorder="1" applyAlignment="1">
      <alignment vertical="center"/>
    </xf>
    <xf numFmtId="0" fontId="9" fillId="0" borderId="27" xfId="0" applyNumberFormat="1" applyFont="1" applyFill="1" applyBorder="1" applyAlignment="1" applyProtection="1">
      <alignment vertical="center"/>
    </xf>
    <xf numFmtId="57" fontId="9" fillId="0" borderId="27"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vertical="center"/>
    </xf>
    <xf numFmtId="38" fontId="9" fillId="0" borderId="27" xfId="12" applyFont="1" applyFill="1" applyBorder="1" applyAlignment="1" applyProtection="1">
      <alignment horizontal="right" vertical="center"/>
    </xf>
    <xf numFmtId="0" fontId="16" fillId="0" borderId="15" xfId="0" applyNumberFormat="1" applyFont="1" applyFill="1" applyBorder="1" applyAlignment="1">
      <alignment horizontal="center" vertical="center"/>
    </xf>
    <xf numFmtId="0" fontId="9" fillId="0" borderId="26" xfId="0" applyNumberFormat="1" applyFont="1" applyFill="1" applyBorder="1" applyAlignment="1" applyProtection="1">
      <alignment horizontal="distributed" vertical="center" wrapText="1"/>
    </xf>
    <xf numFmtId="0" fontId="9" fillId="0" borderId="31" xfId="0" applyNumberFormat="1" applyFont="1" applyFill="1" applyBorder="1" applyAlignment="1" applyProtection="1">
      <alignment horizontal="distributed" vertical="center" wrapText="1"/>
    </xf>
    <xf numFmtId="0" fontId="9" fillId="0" borderId="27" xfId="0" applyNumberFormat="1" applyFont="1" applyFill="1" applyBorder="1" applyAlignment="1" applyProtection="1">
      <alignment horizontal="distributed" vertical="center" wrapText="1"/>
    </xf>
    <xf numFmtId="57" fontId="9" fillId="0" borderId="14" xfId="0" applyNumberFormat="1" applyFont="1" applyFill="1" applyBorder="1" applyAlignment="1" applyProtection="1">
      <alignment horizontal="center" vertical="center"/>
    </xf>
    <xf numFmtId="38" fontId="9" fillId="0" borderId="16" xfId="12" applyFont="1" applyFill="1" applyBorder="1" applyAlignment="1">
      <alignment horizontal="right" vertical="center"/>
    </xf>
    <xf numFmtId="38" fontId="9" fillId="0" borderId="13" xfId="12" applyFont="1" applyFill="1" applyBorder="1" applyAlignment="1">
      <alignment horizontal="right" vertical="center"/>
    </xf>
    <xf numFmtId="38" fontId="9" fillId="0" borderId="14" xfId="12" applyFont="1" applyFill="1" applyBorder="1" applyAlignment="1">
      <alignment horizontal="right" vertical="center"/>
    </xf>
    <xf numFmtId="0" fontId="12" fillId="0" borderId="0" xfId="0" applyNumberFormat="1" applyFont="1" applyFill="1" applyAlignment="1" applyProtection="1">
      <alignment vertical="center"/>
    </xf>
    <xf numFmtId="49" fontId="12" fillId="0" borderId="0" xfId="0" applyNumberFormat="1" applyFont="1" applyFill="1" applyAlignment="1" applyProtection="1">
      <alignment horizontal="left" vertical="center"/>
    </xf>
    <xf numFmtId="3" fontId="9" fillId="0" borderId="21" xfId="0" applyNumberFormat="1" applyFont="1" applyFill="1" applyBorder="1" applyAlignment="1">
      <alignment horizontal="right" vertical="center"/>
    </xf>
    <xf numFmtId="38" fontId="9" fillId="0" borderId="0" xfId="12" applyFont="1" applyFill="1" applyBorder="1" applyAlignment="1">
      <alignment horizontal="right" vertical="center"/>
    </xf>
    <xf numFmtId="38" fontId="9" fillId="0" borderId="23" xfId="12" applyFont="1" applyFill="1" applyBorder="1" applyAlignment="1">
      <alignment horizontal="right" vertical="center"/>
    </xf>
    <xf numFmtId="38" fontId="9" fillId="0" borderId="1" xfId="12" applyFont="1" applyFill="1" applyBorder="1" applyAlignment="1">
      <alignment horizontal="right" vertical="center"/>
    </xf>
    <xf numFmtId="0" fontId="12" fillId="0" borderId="31" xfId="0" applyNumberFormat="1" applyFont="1" applyFill="1" applyBorder="1" applyAlignment="1" applyProtection="1">
      <alignment horizontal="center" vertical="center"/>
    </xf>
    <xf numFmtId="57" fontId="9" fillId="0" borderId="1" xfId="0" applyNumberFormat="1" applyFont="1" applyFill="1" applyBorder="1" applyAlignment="1" applyProtection="1">
      <alignment horizontal="center" vertical="center"/>
    </xf>
    <xf numFmtId="0" fontId="0" fillId="0" borderId="0" xfId="0" applyFont="1">
      <alignment vertical="center"/>
    </xf>
    <xf numFmtId="0" fontId="9" fillId="0" borderId="3" xfId="6" applyNumberFormat="1" applyFont="1" applyFill="1" applyBorder="1" applyAlignment="1" applyProtection="1">
      <alignment horizontal="centerContinuous"/>
    </xf>
    <xf numFmtId="178" fontId="9" fillId="0" borderId="6" xfId="6" applyNumberFormat="1" applyFont="1" applyFill="1" applyBorder="1" applyAlignment="1" applyProtection="1">
      <alignment horizontal="centerContinuous" vertical="center"/>
    </xf>
    <xf numFmtId="191" fontId="9" fillId="0" borderId="7" xfId="6" applyNumberFormat="1" applyFont="1" applyFill="1" applyBorder="1" applyAlignment="1">
      <alignment horizontal="right" vertical="center"/>
    </xf>
    <xf numFmtId="192" fontId="9" fillId="0" borderId="4" xfId="6" applyNumberFormat="1" applyFont="1" applyFill="1" applyBorder="1" applyAlignment="1">
      <alignment horizontal="right" vertical="center"/>
    </xf>
    <xf numFmtId="192" fontId="9" fillId="0" borderId="9" xfId="6" applyNumberFormat="1" applyFont="1" applyFill="1" applyBorder="1" applyAlignment="1">
      <alignment horizontal="right" vertical="center"/>
    </xf>
    <xf numFmtId="191" fontId="9" fillId="0" borderId="9" xfId="11" applyNumberFormat="1" applyFont="1" applyFill="1" applyBorder="1" applyAlignment="1">
      <alignment horizontal="right" vertical="center"/>
    </xf>
    <xf numFmtId="192" fontId="9" fillId="0" borderId="5" xfId="11" applyNumberFormat="1" applyFont="1" applyFill="1" applyBorder="1" applyAlignment="1">
      <alignment horizontal="right" vertical="center"/>
    </xf>
    <xf numFmtId="0" fontId="12" fillId="0" borderId="0" xfId="0" applyFont="1">
      <alignment vertical="center"/>
    </xf>
    <xf numFmtId="178" fontId="9" fillId="0" borderId="15" xfId="6" applyNumberFormat="1" applyFont="1" applyFill="1" applyBorder="1" applyAlignment="1" applyProtection="1">
      <alignment horizontal="centerContinuous" vertical="center"/>
    </xf>
    <xf numFmtId="3" fontId="9" fillId="0" borderId="16" xfId="6" applyNumberFormat="1" applyFont="1" applyFill="1" applyBorder="1" applyAlignment="1">
      <alignment horizontal="right" vertical="center"/>
    </xf>
    <xf numFmtId="3" fontId="9" fillId="0" borderId="13" xfId="6" applyNumberFormat="1" applyFont="1" applyFill="1" applyBorder="1" applyAlignment="1">
      <alignment horizontal="right" vertical="center"/>
    </xf>
    <xf numFmtId="3" fontId="9" fillId="0" borderId="18" xfId="6" applyNumberFormat="1" applyFont="1" applyFill="1" applyBorder="1" applyAlignment="1">
      <alignment horizontal="right" vertical="center"/>
    </xf>
    <xf numFmtId="37" fontId="9" fillId="0" borderId="18" xfId="11" applyFont="1" applyFill="1" applyBorder="1" applyAlignment="1">
      <alignment horizontal="right" vertical="center"/>
    </xf>
    <xf numFmtId="37" fontId="9" fillId="0" borderId="14" xfId="11" applyFont="1" applyFill="1" applyBorder="1" applyAlignment="1">
      <alignment horizontal="right" vertical="center"/>
    </xf>
    <xf numFmtId="178" fontId="9" fillId="0" borderId="6" xfId="6" applyNumberFormat="1" applyFont="1" applyFill="1" applyBorder="1" applyAlignment="1" applyProtection="1">
      <alignment horizontal="center" vertical="center"/>
    </xf>
    <xf numFmtId="37" fontId="9" fillId="0" borderId="32" xfId="11" applyFont="1" applyFill="1" applyBorder="1" applyAlignment="1">
      <alignment horizontal="right" vertical="center"/>
    </xf>
    <xf numFmtId="37" fontId="9" fillId="0" borderId="27" xfId="11" applyFont="1" applyFill="1" applyBorder="1" applyAlignment="1">
      <alignment horizontal="right" vertical="center"/>
    </xf>
    <xf numFmtId="0" fontId="9" fillId="0" borderId="31" xfId="6" applyNumberFormat="1" applyFont="1" applyFill="1" applyBorder="1" applyAlignment="1">
      <alignment horizontal="right" vertical="center"/>
    </xf>
    <xf numFmtId="0" fontId="9" fillId="0" borderId="32" xfId="6" applyNumberFormat="1" applyFont="1" applyFill="1" applyBorder="1" applyAlignment="1">
      <alignment horizontal="right" vertical="center"/>
    </xf>
    <xf numFmtId="0" fontId="9" fillId="0" borderId="27" xfId="6" applyNumberFormat="1" applyFont="1" applyFill="1" applyBorder="1" applyAlignment="1">
      <alignment horizontal="right" vertical="center"/>
    </xf>
    <xf numFmtId="37" fontId="12" fillId="0" borderId="0" xfId="6" applyFont="1" applyFill="1" applyAlignment="1">
      <alignment vertical="center"/>
    </xf>
    <xf numFmtId="0" fontId="9" fillId="0" borderId="26" xfId="6" applyNumberFormat="1" applyFont="1" applyFill="1" applyBorder="1" applyAlignment="1" applyProtection="1">
      <alignment horizontal="centerContinuous" vertical="center"/>
    </xf>
    <xf numFmtId="0" fontId="9" fillId="0" borderId="27" xfId="6" applyNumberFormat="1" applyFont="1" applyFill="1" applyBorder="1" applyAlignment="1" applyProtection="1">
      <alignment horizontal="centerContinuous" vertical="center"/>
    </xf>
    <xf numFmtId="0" fontId="9" fillId="0" borderId="32" xfId="11" applyNumberFormat="1" applyFont="1" applyFill="1" applyBorder="1" applyAlignment="1" applyProtection="1">
      <alignment horizontal="right" vertical="center"/>
    </xf>
    <xf numFmtId="37" fontId="9" fillId="0" borderId="0" xfId="6" applyFont="1" applyFill="1" applyBorder="1" applyAlignment="1">
      <alignment vertical="center"/>
    </xf>
    <xf numFmtId="187" fontId="9" fillId="0" borderId="21" xfId="6" applyNumberFormat="1" applyFont="1" applyFill="1" applyBorder="1" applyAlignment="1">
      <alignment horizontal="right" vertical="center"/>
    </xf>
    <xf numFmtId="192" fontId="9" fillId="0" borderId="0" xfId="6" applyNumberFormat="1" applyFont="1" applyFill="1" applyBorder="1" applyAlignment="1">
      <alignment horizontal="right" vertical="center"/>
    </xf>
    <xf numFmtId="192" fontId="9" fillId="0" borderId="23" xfId="6" applyNumberFormat="1" applyFont="1" applyFill="1" applyBorder="1" applyAlignment="1">
      <alignment horizontal="right" vertical="center"/>
    </xf>
    <xf numFmtId="187" fontId="9" fillId="0" borderId="23" xfId="11" applyNumberFormat="1" applyFont="1" applyFill="1" applyBorder="1" applyAlignment="1">
      <alignment horizontal="right" vertical="center"/>
    </xf>
    <xf numFmtId="192" fontId="9" fillId="0" borderId="1" xfId="11" applyNumberFormat="1" applyFont="1" applyFill="1" applyBorder="1" applyAlignment="1">
      <alignment horizontal="right" vertical="center"/>
    </xf>
    <xf numFmtId="37" fontId="12" fillId="0" borderId="0" xfId="6" applyFont="1" applyFill="1" applyBorder="1" applyAlignment="1">
      <alignment vertical="center"/>
    </xf>
    <xf numFmtId="178" fontId="9" fillId="0" borderId="15" xfId="6" applyNumberFormat="1" applyFont="1" applyFill="1" applyBorder="1" applyAlignment="1" applyProtection="1">
      <alignment horizontal="center" vertical="center"/>
    </xf>
    <xf numFmtId="3" fontId="9" fillId="0" borderId="0" xfId="6" applyNumberFormat="1" applyFont="1" applyFill="1" applyBorder="1" applyAlignment="1">
      <alignment horizontal="right" vertical="center"/>
    </xf>
    <xf numFmtId="3" fontId="9" fillId="0" borderId="23" xfId="6" applyNumberFormat="1" applyFont="1" applyFill="1" applyBorder="1" applyAlignment="1">
      <alignment horizontal="right" vertical="center"/>
    </xf>
    <xf numFmtId="3" fontId="9" fillId="0" borderId="1" xfId="6" applyNumberFormat="1" applyFont="1" applyFill="1" applyBorder="1" applyAlignment="1">
      <alignment horizontal="right" vertical="center"/>
    </xf>
    <xf numFmtId="193" fontId="9" fillId="0" borderId="29" xfId="6" applyNumberFormat="1" applyFont="1" applyFill="1" applyBorder="1" applyAlignment="1">
      <alignment horizontal="right" vertical="center"/>
    </xf>
    <xf numFmtId="193" fontId="9" fillId="0" borderId="37" xfId="6" applyNumberFormat="1" applyFont="1" applyFill="1" applyBorder="1" applyAlignment="1">
      <alignment horizontal="right" vertical="center"/>
    </xf>
    <xf numFmtId="193" fontId="9" fillId="0" borderId="32" xfId="6" applyNumberFormat="1" applyFont="1" applyFill="1" applyBorder="1" applyAlignment="1">
      <alignment horizontal="right" vertical="center"/>
    </xf>
    <xf numFmtId="193" fontId="9" fillId="0" borderId="27" xfId="6" applyNumberFormat="1" applyFont="1" applyFill="1" applyBorder="1" applyAlignment="1">
      <alignment horizontal="right" vertical="center"/>
    </xf>
    <xf numFmtId="0" fontId="12" fillId="0" borderId="36" xfId="6" applyNumberFormat="1" applyFont="1" applyFill="1" applyBorder="1" applyAlignment="1">
      <alignment vertical="center"/>
    </xf>
    <xf numFmtId="178" fontId="9" fillId="0" borderId="1" xfId="6" applyNumberFormat="1" applyFont="1" applyFill="1" applyBorder="1" applyAlignment="1" applyProtection="1">
      <alignment horizontal="center" vertical="center"/>
    </xf>
    <xf numFmtId="0" fontId="9" fillId="0" borderId="1" xfId="6" applyNumberFormat="1" applyFont="1" applyFill="1" applyBorder="1" applyAlignment="1" applyProtection="1">
      <alignment vertical="center"/>
    </xf>
    <xf numFmtId="178" fontId="9" fillId="0" borderId="2" xfId="6" applyNumberFormat="1" applyFont="1" applyFill="1" applyBorder="1" applyAlignment="1" applyProtection="1">
      <alignment horizontal="center" vertical="center"/>
    </xf>
    <xf numFmtId="191" fontId="9" fillId="0" borderId="21" xfId="6" applyNumberFormat="1" applyFont="1" applyFill="1" applyBorder="1" applyAlignment="1">
      <alignment horizontal="right" vertical="center"/>
    </xf>
    <xf numFmtId="3" fontId="12" fillId="0" borderId="0" xfId="6" applyNumberFormat="1" applyFont="1" applyFill="1" applyAlignment="1" applyProtection="1">
      <alignment horizontal="left" vertical="center"/>
    </xf>
    <xf numFmtId="194" fontId="9" fillId="0" borderId="29" xfId="6" applyNumberFormat="1" applyFont="1" applyFill="1" applyBorder="1" applyAlignment="1">
      <alignment horizontal="right" vertical="center"/>
    </xf>
    <xf numFmtId="194" fontId="9" fillId="0" borderId="31" xfId="6" applyNumberFormat="1" applyFont="1" applyFill="1" applyBorder="1" applyAlignment="1">
      <alignment horizontal="right" vertical="center"/>
    </xf>
    <xf numFmtId="194" fontId="9" fillId="0" borderId="32" xfId="6" applyNumberFormat="1" applyFont="1" applyFill="1" applyBorder="1" applyAlignment="1">
      <alignment horizontal="right" vertical="center"/>
    </xf>
    <xf numFmtId="194" fontId="9" fillId="0" borderId="27" xfId="6" applyNumberFormat="1" applyFont="1" applyFill="1" applyBorder="1" applyAlignment="1">
      <alignment horizontal="right" vertical="center"/>
    </xf>
    <xf numFmtId="178" fontId="9" fillId="0" borderId="5" xfId="6" applyNumberFormat="1" applyFont="1" applyFill="1" applyBorder="1" applyAlignment="1" applyProtection="1">
      <alignment horizontal="center" vertical="center" shrinkToFit="1"/>
    </xf>
    <xf numFmtId="0" fontId="12" fillId="0" borderId="0" xfId="6" applyNumberFormat="1" applyFont="1" applyFill="1" applyBorder="1" applyAlignment="1" applyProtection="1">
      <alignment vertical="center"/>
    </xf>
    <xf numFmtId="178" fontId="9" fillId="0" borderId="27" xfId="6" applyNumberFormat="1" applyFont="1" applyFill="1" applyBorder="1" applyAlignment="1" applyProtection="1">
      <alignment horizontal="center" vertical="center" shrinkToFit="1"/>
    </xf>
    <xf numFmtId="3" fontId="9" fillId="0" borderId="37" xfId="6" applyNumberFormat="1" applyFont="1" applyFill="1" applyBorder="1" applyAlignment="1">
      <alignment horizontal="right" vertical="center"/>
    </xf>
    <xf numFmtId="193" fontId="9" fillId="0" borderId="31" xfId="6" applyNumberFormat="1" applyFont="1" applyFill="1" applyBorder="1" applyAlignment="1">
      <alignment horizontal="right" vertical="center"/>
    </xf>
    <xf numFmtId="42" fontId="9" fillId="0" borderId="35" xfId="6" applyNumberFormat="1" applyFont="1" applyFill="1" applyBorder="1" applyAlignment="1">
      <alignment horizontal="right" vertical="center"/>
    </xf>
    <xf numFmtId="0" fontId="5" fillId="0" borderId="3" xfId="6" applyNumberFormat="1" applyFont="1" applyFill="1" applyBorder="1" applyAlignment="1" applyProtection="1">
      <alignment horizontal="centerContinuous" vertical="center"/>
    </xf>
    <xf numFmtId="0" fontId="5" fillId="0" borderId="5" xfId="6" applyNumberFormat="1" applyFont="1" applyFill="1" applyBorder="1" applyAlignment="1" applyProtection="1">
      <alignment horizontal="centerContinuous" vertical="center"/>
    </xf>
    <xf numFmtId="0" fontId="9" fillId="0" borderId="4" xfId="6" applyNumberFormat="1" applyFont="1" applyFill="1" applyBorder="1" applyAlignment="1" applyProtection="1">
      <alignment horizontal="center" vertical="center"/>
    </xf>
    <xf numFmtId="0" fontId="5" fillId="0" borderId="12" xfId="6" applyNumberFormat="1" applyFont="1" applyFill="1" applyBorder="1" applyAlignment="1" applyProtection="1">
      <alignment horizontal="centerContinuous" vertical="center"/>
    </xf>
    <xf numFmtId="0" fontId="5" fillId="0" borderId="14" xfId="6" applyNumberFormat="1" applyFont="1" applyFill="1" applyBorder="1" applyAlignment="1" applyProtection="1">
      <alignment horizontal="centerContinuous" vertical="center"/>
    </xf>
    <xf numFmtId="42" fontId="9" fillId="0" borderId="31" xfId="6" applyNumberFormat="1" applyFont="1" applyFill="1" applyBorder="1" applyAlignment="1">
      <alignment horizontal="right" vertical="center"/>
    </xf>
    <xf numFmtId="42" fontId="9" fillId="0" borderId="27" xfId="6" applyNumberFormat="1" applyFont="1" applyFill="1" applyBorder="1" applyAlignment="1">
      <alignment horizontal="right" vertical="center"/>
    </xf>
    <xf numFmtId="37" fontId="16" fillId="0" borderId="2" xfId="6" applyFont="1" applyFill="1" applyBorder="1" applyAlignment="1">
      <alignment horizontal="centerContinuous" vertical="center"/>
    </xf>
    <xf numFmtId="0" fontId="9" fillId="0" borderId="1" xfId="6" applyNumberFormat="1" applyFont="1" applyFill="1" applyBorder="1" applyAlignment="1" applyProtection="1">
      <alignment horizontal="centerContinuous" vertical="center"/>
    </xf>
    <xf numFmtId="178" fontId="9" fillId="0" borderId="1" xfId="6" applyNumberFormat="1" applyFont="1" applyFill="1" applyBorder="1" applyAlignment="1" applyProtection="1">
      <alignment horizontal="center" vertical="center" shrinkToFit="1"/>
    </xf>
    <xf numFmtId="37" fontId="12" fillId="0" borderId="15" xfId="6" applyFont="1" applyFill="1" applyBorder="1" applyAlignment="1">
      <alignment horizontal="centerContinuous" vertical="center"/>
    </xf>
    <xf numFmtId="178" fontId="9" fillId="0" borderId="28" xfId="6" applyNumberFormat="1" applyFont="1" applyFill="1" applyBorder="1" applyAlignment="1" applyProtection="1">
      <alignment horizontal="center" vertical="center" shrinkToFit="1"/>
    </xf>
    <xf numFmtId="49" fontId="9" fillId="3" borderId="5" xfId="6" applyNumberFormat="1" applyFont="1" applyFill="1" applyBorder="1" applyAlignment="1" applyProtection="1">
      <alignment horizontal="center" vertical="center"/>
    </xf>
    <xf numFmtId="0" fontId="5" fillId="0" borderId="26" xfId="6" applyNumberFormat="1" applyFont="1" applyFill="1" applyBorder="1" applyAlignment="1" applyProtection="1">
      <alignment horizontal="center" vertical="center"/>
    </xf>
    <xf numFmtId="3" fontId="9" fillId="0" borderId="35" xfId="6" applyNumberFormat="1" applyFont="1" applyFill="1" applyBorder="1" applyAlignment="1">
      <alignment horizontal="right" vertical="center"/>
    </xf>
    <xf numFmtId="3" fontId="9" fillId="0" borderId="34" xfId="6" applyNumberFormat="1" applyFont="1" applyFill="1" applyBorder="1" applyAlignment="1">
      <alignment horizontal="right" vertical="center"/>
    </xf>
    <xf numFmtId="0" fontId="9" fillId="0" borderId="13" xfId="6" applyNumberFormat="1" applyFont="1" applyFill="1" applyBorder="1" applyAlignment="1" applyProtection="1">
      <alignment horizontal="center" vertical="center"/>
    </xf>
    <xf numFmtId="0" fontId="5" fillId="0" borderId="31" xfId="6" applyNumberFormat="1" applyFont="1" applyFill="1" applyBorder="1" applyAlignment="1" applyProtection="1">
      <alignment horizontal="center" vertical="center"/>
    </xf>
    <xf numFmtId="41" fontId="9" fillId="0" borderId="29" xfId="5" applyNumberFormat="1" applyFont="1" applyFill="1" applyBorder="1" applyAlignment="1">
      <alignment horizontal="right" vertical="center"/>
    </xf>
    <xf numFmtId="41" fontId="9" fillId="0" borderId="31" xfId="5" applyNumberFormat="1" applyFont="1" applyFill="1" applyBorder="1" applyAlignment="1">
      <alignment horizontal="right" vertical="center"/>
    </xf>
    <xf numFmtId="41" fontId="9" fillId="0" borderId="32" xfId="5" applyNumberFormat="1" applyFont="1" applyFill="1" applyBorder="1" applyAlignment="1">
      <alignment horizontal="right" vertical="center"/>
    </xf>
    <xf numFmtId="41" fontId="9" fillId="0" borderId="32" xfId="5" applyNumberFormat="1" applyFont="1" applyFill="1" applyBorder="1" applyAlignment="1" applyProtection="1">
      <alignment horizontal="right" vertical="center"/>
    </xf>
    <xf numFmtId="41" fontId="9" fillId="0" borderId="27" xfId="5" applyNumberFormat="1" applyFont="1" applyFill="1" applyBorder="1" applyAlignment="1">
      <alignment horizontal="right" vertical="center"/>
    </xf>
    <xf numFmtId="0" fontId="12" fillId="0" borderId="5" xfId="5" applyNumberFormat="1" applyFont="1" applyFill="1" applyBorder="1" applyAlignment="1" applyProtection="1">
      <alignment horizontal="center" vertical="center"/>
    </xf>
    <xf numFmtId="178" fontId="9" fillId="0" borderId="15" xfId="5" applyNumberFormat="1" applyFont="1" applyFill="1" applyBorder="1" applyAlignment="1">
      <alignment horizontal="centerContinuous" vertical="center"/>
    </xf>
    <xf numFmtId="42" fontId="9" fillId="0" borderId="32" xfId="5" applyNumberFormat="1" applyFont="1" applyFill="1" applyBorder="1" applyAlignment="1" applyProtection="1">
      <alignment horizontal="right" vertical="center"/>
    </xf>
    <xf numFmtId="195" fontId="9" fillId="0" borderId="29" xfId="5" applyNumberFormat="1" applyFont="1" applyFill="1" applyBorder="1" applyAlignment="1">
      <alignment vertical="center"/>
    </xf>
    <xf numFmtId="195" fontId="9" fillId="0" borderId="32" xfId="5" applyNumberFormat="1" applyFont="1" applyFill="1" applyBorder="1" applyAlignment="1">
      <alignment vertical="center"/>
    </xf>
    <xf numFmtId="195" fontId="9" fillId="0" borderId="27" xfId="5" applyNumberFormat="1" applyFont="1" applyFill="1" applyBorder="1" applyAlignment="1">
      <alignment vertical="center"/>
    </xf>
    <xf numFmtId="194" fontId="12" fillId="0" borderId="0" xfId="0" applyNumberFormat="1" applyFont="1" applyFill="1" applyBorder="1" applyAlignment="1">
      <alignment vertical="center"/>
    </xf>
    <xf numFmtId="196" fontId="12" fillId="0" borderId="0" xfId="0" applyNumberFormat="1" applyFont="1" applyFill="1" applyAlignment="1">
      <alignment vertical="center"/>
    </xf>
    <xf numFmtId="179" fontId="9" fillId="0" borderId="29" xfId="5" applyNumberFormat="1" applyFont="1" applyFill="1" applyBorder="1" applyAlignment="1">
      <alignment horizontal="right" vertical="center"/>
    </xf>
    <xf numFmtId="179" fontId="9" fillId="0" borderId="31" xfId="5" applyNumberFormat="1" applyFont="1" applyFill="1" applyBorder="1" applyAlignment="1">
      <alignment horizontal="right" vertical="center"/>
    </xf>
    <xf numFmtId="179" fontId="9" fillId="0" borderId="32" xfId="5" applyNumberFormat="1" applyFont="1" applyFill="1" applyBorder="1" applyAlignment="1">
      <alignment horizontal="right" vertical="center"/>
    </xf>
    <xf numFmtId="179" fontId="9" fillId="0" borderId="27" xfId="5" applyNumberFormat="1" applyFont="1" applyFill="1" applyBorder="1" applyAlignment="1">
      <alignment horizontal="right" vertical="center"/>
    </xf>
    <xf numFmtId="195" fontId="9" fillId="0" borderId="29" xfId="5" applyNumberFormat="1" applyFont="1" applyFill="1" applyBorder="1" applyAlignment="1">
      <alignment horizontal="right" vertical="center"/>
    </xf>
    <xf numFmtId="177" fontId="9" fillId="0" borderId="6" xfId="6" applyNumberFormat="1" applyFont="1" applyFill="1" applyBorder="1" applyAlignment="1" applyProtection="1">
      <alignment horizontal="centerContinuous" vertical="center"/>
    </xf>
    <xf numFmtId="177" fontId="9" fillId="0" borderId="3" xfId="0" applyNumberFormat="1" applyFont="1" applyFill="1" applyBorder="1" applyAlignment="1">
      <alignment horizontal="centerContinuous" vertical="center"/>
    </xf>
    <xf numFmtId="177" fontId="9" fillId="0" borderId="5" xfId="0" applyNumberFormat="1" applyFont="1" applyFill="1" applyBorder="1" applyAlignment="1">
      <alignment horizontal="centerContinuous" vertical="center"/>
    </xf>
    <xf numFmtId="177" fontId="5" fillId="0" borderId="26" xfId="6" applyNumberFormat="1" applyFont="1" applyFill="1" applyBorder="1" applyAlignment="1" applyProtection="1">
      <alignment horizontal="center" vertical="center" wrapText="1"/>
    </xf>
    <xf numFmtId="177" fontId="9" fillId="0" borderId="5" xfId="6" applyNumberFormat="1" applyFont="1" applyFill="1" applyBorder="1" applyAlignment="1" applyProtection="1">
      <alignment horizontal="center" vertical="center"/>
    </xf>
    <xf numFmtId="177" fontId="9" fillId="0" borderId="29" xfId="6" applyNumberFormat="1" applyFont="1" applyFill="1" applyBorder="1" applyAlignment="1">
      <alignment horizontal="right" vertical="center"/>
    </xf>
    <xf numFmtId="177" fontId="9" fillId="0" borderId="37" xfId="6" applyNumberFormat="1" applyFont="1" applyFill="1" applyBorder="1" applyAlignment="1">
      <alignment horizontal="right" vertical="center"/>
    </xf>
    <xf numFmtId="177" fontId="9" fillId="0" borderId="32" xfId="6" applyNumberFormat="1" applyFont="1" applyFill="1" applyBorder="1" applyAlignment="1">
      <alignment horizontal="right" vertical="center"/>
    </xf>
    <xf numFmtId="177" fontId="9" fillId="0" borderId="27" xfId="6" applyNumberFormat="1" applyFont="1" applyFill="1" applyBorder="1" applyAlignment="1">
      <alignment horizontal="right" vertical="center"/>
    </xf>
    <xf numFmtId="177" fontId="12" fillId="0" borderId="0" xfId="6" applyNumberFormat="1" applyFont="1" applyFill="1" applyAlignment="1">
      <alignment vertical="center"/>
    </xf>
    <xf numFmtId="177" fontId="12" fillId="0" borderId="0" xfId="6" applyNumberFormat="1" applyFont="1" applyFill="1" applyAlignment="1" applyProtection="1">
      <alignment horizontal="left" vertical="center"/>
    </xf>
    <xf numFmtId="177" fontId="9" fillId="0" borderId="2" xfId="6" applyNumberFormat="1" applyFont="1" applyFill="1" applyBorder="1" applyAlignment="1" applyProtection="1">
      <alignment horizontal="centerContinuous" vertical="center"/>
    </xf>
    <xf numFmtId="177" fontId="9" fillId="0" borderId="36" xfId="0" applyNumberFormat="1" applyFont="1" applyFill="1" applyBorder="1" applyAlignment="1">
      <alignment horizontal="centerContinuous" vertical="center"/>
    </xf>
    <xf numFmtId="177" fontId="9" fillId="0" borderId="1" xfId="0" applyNumberFormat="1" applyFont="1" applyFill="1" applyBorder="1" applyAlignment="1">
      <alignment horizontal="centerContinuous" vertical="center"/>
    </xf>
    <xf numFmtId="177" fontId="5" fillId="0" borderId="26" xfId="6" applyNumberFormat="1" applyFont="1" applyFill="1" applyBorder="1" applyAlignment="1" applyProtection="1">
      <alignment horizontal="distributed" vertical="center" wrapText="1"/>
    </xf>
    <xf numFmtId="0" fontId="17" fillId="0" borderId="27" xfId="0" applyFont="1" applyBorder="1" applyAlignment="1">
      <alignment horizontal="distributed" vertical="center" wrapText="1"/>
    </xf>
    <xf numFmtId="177" fontId="12" fillId="0" borderId="0" xfId="6" applyNumberFormat="1" applyFont="1" applyFill="1" applyAlignment="1">
      <alignment vertical="center" wrapText="1"/>
    </xf>
    <xf numFmtId="177" fontId="9" fillId="0" borderId="15" xfId="6" applyNumberFormat="1" applyFont="1" applyFill="1" applyBorder="1" applyAlignment="1" applyProtection="1">
      <alignment horizontal="centerContinuous" vertical="center"/>
    </xf>
    <xf numFmtId="177" fontId="9" fillId="0" borderId="12" xfId="0" applyNumberFormat="1" applyFont="1" applyFill="1" applyBorder="1" applyAlignment="1">
      <alignment horizontal="centerContinuous" vertical="center"/>
    </xf>
    <xf numFmtId="177" fontId="9" fillId="0" borderId="14" xfId="0" applyNumberFormat="1" applyFont="1" applyFill="1" applyBorder="1" applyAlignment="1">
      <alignment horizontal="centerContinuous" vertical="center"/>
    </xf>
    <xf numFmtId="178" fontId="5" fillId="0" borderId="5" xfId="7" applyNumberFormat="1" applyFont="1" applyFill="1" applyBorder="1" applyAlignment="1" applyProtection="1">
      <alignment horizontal="center" vertical="center"/>
    </xf>
    <xf numFmtId="37" fontId="9" fillId="0" borderId="29" xfId="7" applyNumberFormat="1" applyFont="1" applyFill="1" applyBorder="1" applyAlignment="1">
      <alignment horizontal="right" vertical="center"/>
    </xf>
    <xf numFmtId="0" fontId="5" fillId="0" borderId="26" xfId="7" quotePrefix="1" applyNumberFormat="1" applyFont="1" applyFill="1" applyBorder="1" applyAlignment="1" applyProtection="1">
      <alignment horizontal="center" vertical="center" wrapText="1"/>
    </xf>
    <xf numFmtId="0" fontId="5" fillId="0" borderId="27" xfId="7" quotePrefix="1" applyNumberFormat="1" applyFont="1" applyFill="1" applyBorder="1" applyAlignment="1" applyProtection="1">
      <alignment horizontal="center" vertical="center"/>
    </xf>
    <xf numFmtId="178" fontId="5" fillId="0" borderId="27" xfId="7" applyNumberFormat="1" applyFont="1" applyFill="1" applyBorder="1" applyAlignment="1" applyProtection="1">
      <alignment horizontal="center" vertical="center"/>
    </xf>
    <xf numFmtId="37" fontId="9" fillId="0" borderId="32" xfId="7" applyFont="1" applyFill="1" applyBorder="1" applyAlignment="1">
      <alignment vertical="center"/>
    </xf>
    <xf numFmtId="37" fontId="11" fillId="0" borderId="29" xfId="7" applyNumberFormat="1" applyFont="1" applyFill="1" applyBorder="1" applyAlignment="1">
      <alignment horizontal="right" vertical="center"/>
    </xf>
    <xf numFmtId="3" fontId="12" fillId="0" borderId="0" xfId="0" applyNumberFormat="1" applyFont="1" applyFill="1" applyAlignment="1">
      <alignment vertical="center"/>
    </xf>
    <xf numFmtId="0" fontId="12" fillId="0" borderId="36" xfId="0" applyNumberFormat="1" applyFont="1" applyFill="1" applyBorder="1" applyAlignment="1" applyProtection="1">
      <alignment horizontal="left" vertical="center"/>
    </xf>
    <xf numFmtId="46" fontId="12" fillId="0" borderId="36" xfId="6" applyNumberFormat="1" applyFont="1" applyFill="1" applyBorder="1" applyAlignment="1">
      <alignment vertical="center"/>
    </xf>
    <xf numFmtId="38" fontId="9" fillId="0" borderId="31" xfId="1" applyFont="1" applyFill="1" applyBorder="1" applyAlignment="1" applyProtection="1">
      <alignment horizontal="center" vertical="center"/>
    </xf>
    <xf numFmtId="38" fontId="12" fillId="0" borderId="36" xfId="1" applyFont="1" applyFill="1" applyBorder="1" applyAlignment="1">
      <alignment vertical="center"/>
    </xf>
  </cellXfs>
  <cellStyles count="13">
    <cellStyle name="桁区切り 2 2" xfId="1"/>
    <cellStyle name="桁区切り 5" xfId="2"/>
    <cellStyle name="標準" xfId="0" builtinId="0"/>
    <cellStyle name="標準 2" xfId="3"/>
    <cellStyle name="標準 2 4" xfId="4"/>
    <cellStyle name="標準 5" xfId="5"/>
    <cellStyle name="標準_24_市町村編その1" xfId="6"/>
    <cellStyle name="標準_Book10" xfId="7"/>
    <cellStyle name="標準_市町村勢編" xfId="8"/>
    <cellStyle name="標準_扉" xfId="9"/>
    <cellStyle name="標準_２４市町村編その1" xfId="10"/>
    <cellStyle name="標準_２５市町村編その２"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U28"/>
  <sheetViews>
    <sheetView showGridLines="0" workbookViewId="0"/>
  </sheetViews>
  <sheetFormatPr defaultColWidth="4.125" defaultRowHeight="15.95" customHeight="1"/>
  <cols>
    <col min="1" max="16384" width="4.125" style="1"/>
  </cols>
  <sheetData>
    <row r="1" spans="1:21" ht="15.95" customHeight="1">
      <c r="A1" s="1"/>
      <c r="B1" s="1"/>
      <c r="C1" s="1"/>
      <c r="D1" s="1"/>
      <c r="E1" s="1"/>
      <c r="F1" s="1"/>
      <c r="G1" s="1"/>
      <c r="H1" s="1"/>
      <c r="I1" s="1"/>
      <c r="J1" s="1"/>
      <c r="K1" s="1"/>
      <c r="L1" s="1"/>
      <c r="M1" s="1"/>
      <c r="N1" s="1"/>
      <c r="O1" s="1"/>
      <c r="P1" s="1"/>
      <c r="Q1" s="1"/>
      <c r="R1" s="1"/>
      <c r="S1" s="1"/>
      <c r="T1" s="1"/>
      <c r="U1" s="1"/>
    </row>
    <row r="2" spans="1:21" ht="15.95" customHeight="1">
      <c r="A2" s="1"/>
      <c r="B2" s="1"/>
      <c r="C2" s="1"/>
      <c r="D2" s="1"/>
      <c r="E2" s="1"/>
      <c r="F2" s="1"/>
      <c r="G2" s="1"/>
      <c r="H2" s="1"/>
      <c r="I2" s="1"/>
      <c r="J2" s="1"/>
      <c r="K2" s="1"/>
      <c r="L2" s="1"/>
      <c r="M2" s="1"/>
      <c r="N2" s="1"/>
      <c r="O2" s="1"/>
      <c r="P2" s="1"/>
      <c r="Q2" s="1"/>
      <c r="R2" s="1"/>
      <c r="S2" s="1"/>
      <c r="T2" s="1"/>
      <c r="U2" s="1"/>
    </row>
    <row r="3" spans="1:21" ht="63.95" customHeight="1">
      <c r="A3" s="3" t="s">
        <v>349</v>
      </c>
      <c r="B3" s="3"/>
      <c r="C3" s="3"/>
      <c r="D3" s="3"/>
      <c r="E3" s="3"/>
      <c r="F3" s="3"/>
      <c r="G3" s="3"/>
      <c r="H3" s="3"/>
      <c r="I3" s="3"/>
      <c r="J3" s="3"/>
      <c r="K3" s="3"/>
      <c r="L3" s="3"/>
      <c r="M3" s="3"/>
      <c r="N3" s="3"/>
      <c r="O3" s="3"/>
      <c r="P3" s="3"/>
      <c r="Q3" s="3"/>
      <c r="R3" s="3"/>
      <c r="S3" s="3"/>
      <c r="T3" s="3"/>
      <c r="U3" s="3"/>
    </row>
    <row r="4" spans="1:21" ht="15.95" customHeight="1">
      <c r="A4" s="1"/>
      <c r="B4" s="6"/>
      <c r="C4" s="6"/>
      <c r="D4" s="6"/>
      <c r="E4" s="6"/>
      <c r="F4" s="6"/>
      <c r="G4" s="6"/>
      <c r="H4" s="6"/>
      <c r="I4" s="6"/>
      <c r="J4" s="6"/>
      <c r="K4" s="6"/>
      <c r="L4" s="6"/>
      <c r="M4" s="6"/>
      <c r="N4" s="6"/>
      <c r="O4" s="6"/>
      <c r="P4" s="6"/>
      <c r="Q4" s="6"/>
      <c r="R4" s="6"/>
      <c r="S4" s="6"/>
      <c r="T4" s="1"/>
      <c r="U4" s="1"/>
    </row>
    <row r="5" spans="1:21" ht="15.95" customHeight="1">
      <c r="A5" s="1"/>
      <c r="B5" s="1"/>
      <c r="C5" s="1"/>
      <c r="D5" s="1"/>
      <c r="E5" s="1"/>
      <c r="F5" s="1"/>
      <c r="G5" s="1"/>
      <c r="H5" s="1"/>
      <c r="I5" s="1"/>
      <c r="J5" s="1"/>
      <c r="K5" s="1"/>
      <c r="L5" s="1"/>
      <c r="M5" s="1"/>
      <c r="N5" s="1"/>
      <c r="O5" s="1"/>
      <c r="P5" s="1"/>
      <c r="Q5" s="1"/>
      <c r="R5" s="1"/>
      <c r="S5" s="1"/>
      <c r="T5" s="1"/>
      <c r="U5" s="1"/>
    </row>
    <row r="6" spans="1:21" ht="15.95" customHeight="1">
      <c r="A6" s="4"/>
      <c r="B6" s="4"/>
      <c r="C6" s="4"/>
      <c r="D6" s="4"/>
      <c r="E6" s="4"/>
      <c r="F6" s="4"/>
      <c r="G6" s="4"/>
      <c r="H6" s="4"/>
      <c r="I6" s="4"/>
      <c r="J6" s="4"/>
      <c r="K6" s="4"/>
      <c r="L6" s="4"/>
      <c r="M6" s="4"/>
      <c r="N6" s="4"/>
      <c r="O6" s="4"/>
      <c r="P6" s="4"/>
      <c r="Q6" s="4"/>
      <c r="R6" s="4"/>
      <c r="S6" s="4"/>
      <c r="T6" s="4"/>
      <c r="U6" s="4"/>
    </row>
    <row r="7" spans="1:21" s="2" customFormat="1" ht="32.1" customHeight="1">
      <c r="A7" s="5"/>
      <c r="B7" s="5"/>
      <c r="C7" s="5"/>
      <c r="D7" s="7">
        <v>1</v>
      </c>
      <c r="E7" s="12" t="s">
        <v>351</v>
      </c>
      <c r="F7" s="12"/>
      <c r="G7" s="12"/>
      <c r="H7" s="12"/>
      <c r="I7" s="12"/>
      <c r="J7" s="12"/>
      <c r="K7" s="10"/>
      <c r="L7" s="7">
        <v>18</v>
      </c>
      <c r="M7" s="12" t="s">
        <v>361</v>
      </c>
      <c r="N7" s="12"/>
      <c r="O7" s="12"/>
      <c r="P7" s="12"/>
      <c r="Q7" s="12"/>
      <c r="R7" s="12"/>
      <c r="S7" s="5"/>
      <c r="T7" s="5"/>
      <c r="U7" s="5"/>
    </row>
    <row r="8" spans="1:21" s="2" customFormat="1" ht="32.1" customHeight="1">
      <c r="A8" s="5"/>
      <c r="B8" s="5"/>
      <c r="C8" s="5"/>
      <c r="D8" s="8">
        <v>2</v>
      </c>
      <c r="E8" s="13" t="s">
        <v>247</v>
      </c>
      <c r="F8" s="13"/>
      <c r="G8" s="13"/>
      <c r="H8" s="13"/>
      <c r="I8" s="13"/>
      <c r="J8" s="13"/>
      <c r="K8" s="10"/>
      <c r="L8" s="8">
        <v>19</v>
      </c>
      <c r="M8" s="13" t="s">
        <v>207</v>
      </c>
      <c r="N8" s="13"/>
      <c r="O8" s="13"/>
      <c r="P8" s="13"/>
      <c r="Q8" s="13"/>
      <c r="R8" s="13"/>
      <c r="S8" s="5"/>
      <c r="T8" s="5"/>
      <c r="U8" s="5"/>
    </row>
    <row r="9" spans="1:21" s="2" customFormat="1" ht="32.1" customHeight="1">
      <c r="A9" s="5"/>
      <c r="B9" s="5"/>
      <c r="C9" s="5"/>
      <c r="D9" s="8">
        <v>3</v>
      </c>
      <c r="E9" s="13" t="s">
        <v>352</v>
      </c>
      <c r="F9" s="13"/>
      <c r="G9" s="13"/>
      <c r="H9" s="13"/>
      <c r="I9" s="13"/>
      <c r="J9" s="13"/>
      <c r="K9" s="10"/>
      <c r="L9" s="8">
        <v>20</v>
      </c>
      <c r="M9" s="13" t="s">
        <v>356</v>
      </c>
      <c r="N9" s="13"/>
      <c r="O9" s="13"/>
      <c r="P9" s="13"/>
      <c r="Q9" s="13"/>
      <c r="R9" s="13"/>
      <c r="S9" s="5"/>
      <c r="T9" s="5"/>
      <c r="U9" s="5"/>
    </row>
    <row r="10" spans="1:21" s="2" customFormat="1" ht="32.1" customHeight="1">
      <c r="A10" s="5"/>
      <c r="B10" s="5"/>
      <c r="C10" s="5"/>
      <c r="D10" s="8">
        <v>4</v>
      </c>
      <c r="E10" s="13" t="s">
        <v>355</v>
      </c>
      <c r="F10" s="13"/>
      <c r="G10" s="13"/>
      <c r="H10" s="13"/>
      <c r="I10" s="13"/>
      <c r="J10" s="13"/>
      <c r="K10" s="10"/>
      <c r="L10" s="8">
        <v>21</v>
      </c>
      <c r="M10" s="13" t="s">
        <v>360</v>
      </c>
      <c r="N10" s="13"/>
      <c r="O10" s="13"/>
      <c r="P10" s="13"/>
      <c r="Q10" s="13"/>
      <c r="R10" s="13"/>
      <c r="S10" s="5"/>
      <c r="T10" s="5"/>
      <c r="U10" s="5"/>
    </row>
    <row r="11" spans="1:21" s="2" customFormat="1" ht="32.1" customHeight="1">
      <c r="A11" s="5"/>
      <c r="B11" s="5"/>
      <c r="C11" s="5"/>
      <c r="D11" s="8">
        <v>5</v>
      </c>
      <c r="E11" s="13" t="s">
        <v>358</v>
      </c>
      <c r="F11" s="13"/>
      <c r="G11" s="13"/>
      <c r="H11" s="13"/>
      <c r="I11" s="13"/>
      <c r="J11" s="13"/>
      <c r="K11" s="10"/>
      <c r="L11" s="8">
        <v>22</v>
      </c>
      <c r="M11" s="13" t="s">
        <v>125</v>
      </c>
      <c r="N11" s="13"/>
      <c r="O11" s="13"/>
      <c r="P11" s="13"/>
      <c r="Q11" s="13"/>
      <c r="R11" s="13"/>
      <c r="S11" s="5"/>
      <c r="T11" s="5"/>
      <c r="U11" s="5"/>
    </row>
    <row r="12" spans="1:21" s="2" customFormat="1" ht="32.1" customHeight="1">
      <c r="A12" s="5"/>
      <c r="B12" s="5"/>
      <c r="C12" s="5"/>
      <c r="D12" s="8">
        <v>6</v>
      </c>
      <c r="E12" s="13" t="s">
        <v>363</v>
      </c>
      <c r="F12" s="13"/>
      <c r="G12" s="13"/>
      <c r="H12" s="13"/>
      <c r="I12" s="13"/>
      <c r="J12" s="13"/>
      <c r="K12" s="10"/>
      <c r="L12" s="8">
        <v>23</v>
      </c>
      <c r="M12" s="13" t="s">
        <v>288</v>
      </c>
      <c r="N12" s="13"/>
      <c r="O12" s="13"/>
      <c r="P12" s="13"/>
      <c r="Q12" s="13"/>
      <c r="R12" s="13"/>
      <c r="S12" s="5"/>
      <c r="T12" s="5"/>
      <c r="U12" s="5"/>
    </row>
    <row r="13" spans="1:21" s="2" customFormat="1" ht="32.1" customHeight="1">
      <c r="A13" s="5"/>
      <c r="B13" s="5"/>
      <c r="C13" s="5"/>
      <c r="D13" s="8">
        <v>7</v>
      </c>
      <c r="E13" s="13" t="s">
        <v>364</v>
      </c>
      <c r="F13" s="13"/>
      <c r="G13" s="13"/>
      <c r="H13" s="13"/>
      <c r="I13" s="13"/>
      <c r="J13" s="13"/>
      <c r="K13" s="10"/>
      <c r="L13" s="8">
        <v>24</v>
      </c>
      <c r="M13" s="13" t="s">
        <v>369</v>
      </c>
      <c r="N13" s="13"/>
      <c r="O13" s="13"/>
      <c r="P13" s="13"/>
      <c r="Q13" s="13"/>
      <c r="R13" s="13"/>
      <c r="S13" s="5"/>
      <c r="T13" s="5"/>
      <c r="U13" s="5"/>
    </row>
    <row r="14" spans="1:21" s="2" customFormat="1" ht="32.1" customHeight="1">
      <c r="A14" s="5"/>
      <c r="B14" s="5"/>
      <c r="C14" s="5"/>
      <c r="D14" s="8">
        <v>8</v>
      </c>
      <c r="E14" s="13" t="s">
        <v>367</v>
      </c>
      <c r="F14" s="13"/>
      <c r="G14" s="13"/>
      <c r="H14" s="13"/>
      <c r="I14" s="13"/>
      <c r="J14" s="13"/>
      <c r="K14" s="10"/>
      <c r="L14" s="8">
        <v>25</v>
      </c>
      <c r="M14" s="13" t="s">
        <v>25</v>
      </c>
      <c r="N14" s="13"/>
      <c r="O14" s="13"/>
      <c r="P14" s="13"/>
      <c r="Q14" s="13"/>
      <c r="R14" s="13"/>
      <c r="S14" s="5"/>
      <c r="T14" s="5"/>
      <c r="U14" s="5"/>
    </row>
    <row r="15" spans="1:21" s="2" customFormat="1" ht="32.1" customHeight="1">
      <c r="A15" s="5"/>
      <c r="B15" s="5"/>
      <c r="C15" s="5"/>
      <c r="D15" s="8">
        <v>9</v>
      </c>
      <c r="E15" s="13" t="s">
        <v>391</v>
      </c>
      <c r="F15" s="13"/>
      <c r="G15" s="13"/>
      <c r="H15" s="13"/>
      <c r="I15" s="13"/>
      <c r="J15" s="13"/>
      <c r="K15" s="10"/>
      <c r="L15" s="8">
        <v>26</v>
      </c>
      <c r="M15" s="13" t="s">
        <v>61</v>
      </c>
      <c r="N15" s="13"/>
      <c r="O15" s="13"/>
      <c r="P15" s="13"/>
      <c r="Q15" s="13"/>
      <c r="R15" s="13"/>
      <c r="S15" s="5"/>
      <c r="T15" s="5"/>
      <c r="U15" s="5"/>
    </row>
    <row r="16" spans="1:21" s="2" customFormat="1" ht="32.1" customHeight="1">
      <c r="A16" s="5"/>
      <c r="B16" s="5"/>
      <c r="C16" s="5"/>
      <c r="D16" s="8">
        <v>10</v>
      </c>
      <c r="E16" s="13" t="s">
        <v>433</v>
      </c>
      <c r="F16" s="13"/>
      <c r="G16" s="13"/>
      <c r="H16" s="13"/>
      <c r="I16" s="13"/>
      <c r="J16" s="13"/>
      <c r="K16" s="10"/>
      <c r="L16" s="8">
        <v>27</v>
      </c>
      <c r="M16" s="13" t="s">
        <v>370</v>
      </c>
      <c r="N16" s="13"/>
      <c r="O16" s="13"/>
      <c r="P16" s="13"/>
      <c r="Q16" s="13"/>
      <c r="R16" s="13"/>
      <c r="S16" s="5"/>
      <c r="T16" s="5"/>
      <c r="U16" s="5"/>
    </row>
    <row r="17" spans="1:21" s="2" customFormat="1" ht="32.1" customHeight="1">
      <c r="A17" s="5"/>
      <c r="B17" s="5"/>
      <c r="C17" s="5"/>
      <c r="D17" s="8">
        <v>11</v>
      </c>
      <c r="E17" s="13" t="s">
        <v>170</v>
      </c>
      <c r="F17" s="13"/>
      <c r="G17" s="13"/>
      <c r="H17" s="13"/>
      <c r="I17" s="13"/>
      <c r="J17" s="13"/>
      <c r="K17" s="10"/>
      <c r="L17" s="8">
        <v>28</v>
      </c>
      <c r="M17" s="13" t="s">
        <v>372</v>
      </c>
      <c r="N17" s="13"/>
      <c r="O17" s="13"/>
      <c r="P17" s="13"/>
      <c r="Q17" s="13"/>
      <c r="R17" s="13"/>
      <c r="S17" s="5"/>
      <c r="T17" s="5"/>
      <c r="U17" s="5"/>
    </row>
    <row r="18" spans="1:21" s="2" customFormat="1" ht="32.1" customHeight="1">
      <c r="A18" s="5"/>
      <c r="B18" s="5"/>
      <c r="C18" s="5"/>
      <c r="D18" s="8">
        <v>12</v>
      </c>
      <c r="E18" s="13" t="s">
        <v>371</v>
      </c>
      <c r="F18" s="13"/>
      <c r="G18" s="13"/>
      <c r="H18" s="13"/>
      <c r="I18" s="13"/>
      <c r="J18" s="13"/>
      <c r="K18" s="10"/>
      <c r="L18" s="8">
        <v>29</v>
      </c>
      <c r="M18" s="13" t="s">
        <v>373</v>
      </c>
      <c r="N18" s="13"/>
      <c r="O18" s="13"/>
      <c r="P18" s="13"/>
      <c r="Q18" s="13"/>
      <c r="R18" s="13"/>
      <c r="S18" s="5"/>
      <c r="T18" s="5"/>
      <c r="U18" s="5"/>
    </row>
    <row r="19" spans="1:21" s="2" customFormat="1" ht="32.1" customHeight="1">
      <c r="A19" s="5"/>
      <c r="B19" s="5"/>
      <c r="C19" s="5"/>
      <c r="D19" s="8">
        <v>13</v>
      </c>
      <c r="E19" s="13" t="s">
        <v>304</v>
      </c>
      <c r="F19" s="13"/>
      <c r="G19" s="13"/>
      <c r="H19" s="13"/>
      <c r="I19" s="13"/>
      <c r="J19" s="13"/>
      <c r="K19" s="10"/>
      <c r="L19" s="8">
        <v>30</v>
      </c>
      <c r="M19" s="13" t="s">
        <v>549</v>
      </c>
      <c r="N19" s="13"/>
      <c r="O19" s="13"/>
      <c r="P19" s="13"/>
      <c r="Q19" s="13"/>
      <c r="R19" s="13"/>
      <c r="S19" s="5"/>
      <c r="T19" s="5"/>
      <c r="U19" s="5"/>
    </row>
    <row r="20" spans="1:21" s="2" customFormat="1" ht="32.1" customHeight="1">
      <c r="A20" s="5"/>
      <c r="B20" s="5"/>
      <c r="C20" s="5"/>
      <c r="D20" s="8">
        <v>14</v>
      </c>
      <c r="E20" s="13" t="s">
        <v>375</v>
      </c>
      <c r="F20" s="13"/>
      <c r="G20" s="13"/>
      <c r="H20" s="13"/>
      <c r="I20" s="13"/>
      <c r="J20" s="13"/>
      <c r="K20" s="10"/>
      <c r="L20" s="8">
        <v>31</v>
      </c>
      <c r="M20" s="13" t="s">
        <v>139</v>
      </c>
      <c r="N20" s="13"/>
      <c r="O20" s="13"/>
      <c r="P20" s="13"/>
      <c r="Q20" s="13"/>
      <c r="R20" s="13"/>
      <c r="S20" s="5"/>
      <c r="T20" s="5"/>
      <c r="U20" s="5"/>
    </row>
    <row r="21" spans="1:21" s="2" customFormat="1" ht="32.1" customHeight="1">
      <c r="A21" s="5"/>
      <c r="B21" s="5"/>
      <c r="C21" s="5"/>
      <c r="D21" s="8">
        <v>15</v>
      </c>
      <c r="E21" s="13" t="s">
        <v>26</v>
      </c>
      <c r="F21" s="13"/>
      <c r="G21" s="13"/>
      <c r="H21" s="13"/>
      <c r="I21" s="13"/>
      <c r="J21" s="13"/>
      <c r="K21" s="10"/>
      <c r="L21" s="8">
        <v>32</v>
      </c>
      <c r="M21" s="13" t="s">
        <v>307</v>
      </c>
      <c r="N21" s="13"/>
      <c r="O21" s="13"/>
      <c r="P21" s="13"/>
      <c r="Q21" s="13"/>
      <c r="R21" s="13"/>
      <c r="S21" s="5"/>
      <c r="T21" s="5"/>
      <c r="U21" s="5"/>
    </row>
    <row r="22" spans="1:21" s="2" customFormat="1" ht="32.1" customHeight="1">
      <c r="A22" s="5"/>
      <c r="B22" s="5"/>
      <c r="C22" s="5"/>
      <c r="D22" s="8">
        <v>16</v>
      </c>
      <c r="E22" s="13" t="s">
        <v>376</v>
      </c>
      <c r="F22" s="13"/>
      <c r="G22" s="13"/>
      <c r="H22" s="13"/>
      <c r="I22" s="13"/>
      <c r="J22" s="13"/>
      <c r="K22" s="10"/>
      <c r="L22" s="8">
        <v>33</v>
      </c>
      <c r="M22" s="13" t="s">
        <v>378</v>
      </c>
      <c r="N22" s="13"/>
      <c r="O22" s="13"/>
      <c r="P22" s="13"/>
      <c r="Q22" s="13"/>
      <c r="R22" s="13"/>
      <c r="S22" s="5"/>
      <c r="T22" s="5"/>
      <c r="U22" s="5"/>
    </row>
    <row r="23" spans="1:21" s="2" customFormat="1" ht="32.1" customHeight="1">
      <c r="A23" s="5"/>
      <c r="B23" s="5"/>
      <c r="C23" s="5"/>
      <c r="D23" s="8">
        <v>17</v>
      </c>
      <c r="E23" s="13" t="s">
        <v>377</v>
      </c>
      <c r="F23" s="13"/>
      <c r="G23" s="13"/>
      <c r="H23" s="13"/>
      <c r="I23" s="13"/>
      <c r="J23" s="13"/>
      <c r="K23" s="10"/>
      <c r="L23" s="9"/>
      <c r="M23" s="5"/>
      <c r="N23" s="10"/>
      <c r="O23" s="10"/>
      <c r="P23" s="10"/>
      <c r="Q23" s="10"/>
      <c r="R23" s="10"/>
      <c r="S23" s="5"/>
      <c r="T23" s="5"/>
      <c r="U23" s="5"/>
    </row>
    <row r="24" spans="1:21" s="2" customFormat="1" ht="32.1" customHeight="1">
      <c r="A24" s="5"/>
      <c r="B24" s="5"/>
      <c r="C24" s="5"/>
      <c r="D24" s="9"/>
      <c r="E24" s="10"/>
      <c r="F24" s="10"/>
      <c r="G24" s="10"/>
      <c r="H24" s="10"/>
      <c r="I24" s="10"/>
      <c r="J24" s="10"/>
      <c r="K24" s="10"/>
      <c r="L24" s="9"/>
      <c r="M24" s="10"/>
      <c r="N24" s="10"/>
      <c r="O24" s="10"/>
      <c r="P24" s="10"/>
      <c r="Q24" s="10"/>
      <c r="R24" s="10"/>
      <c r="S24" s="5"/>
      <c r="T24" s="5"/>
      <c r="U24" s="5"/>
    </row>
    <row r="25" spans="1:21" s="2" customFormat="1" ht="32.1" customHeight="1">
      <c r="A25" s="5"/>
      <c r="B25" s="5"/>
      <c r="C25" s="5"/>
      <c r="D25" s="10"/>
      <c r="E25" s="10"/>
      <c r="F25" s="10"/>
      <c r="G25" s="10"/>
      <c r="H25" s="10"/>
      <c r="I25" s="10"/>
      <c r="J25" s="10"/>
      <c r="K25" s="10"/>
      <c r="L25" s="9"/>
      <c r="M25" s="10"/>
      <c r="N25" s="10"/>
      <c r="O25" s="10"/>
      <c r="P25" s="10"/>
      <c r="Q25" s="10"/>
      <c r="R25" s="10"/>
      <c r="S25" s="5"/>
      <c r="T25" s="5"/>
      <c r="U25" s="5"/>
    </row>
    <row r="26" spans="1:21" s="2" customFormat="1" ht="15" customHeight="1">
      <c r="A26" s="5"/>
      <c r="B26" s="5"/>
      <c r="C26" s="5"/>
      <c r="D26" s="10"/>
      <c r="E26" s="10"/>
      <c r="F26" s="10"/>
      <c r="G26" s="10"/>
      <c r="H26" s="10"/>
      <c r="I26" s="10"/>
      <c r="J26" s="10"/>
      <c r="K26" s="10"/>
      <c r="L26" s="10"/>
      <c r="M26" s="10"/>
      <c r="N26" s="10"/>
      <c r="O26" s="10"/>
      <c r="P26" s="10"/>
      <c r="Q26" s="10"/>
      <c r="R26" s="10"/>
      <c r="S26" s="5"/>
      <c r="T26" s="5"/>
      <c r="U26" s="5"/>
    </row>
    <row r="27" spans="1:21" s="2" customFormat="1" ht="15.95" customHeight="1">
      <c r="A27" s="5"/>
      <c r="B27" s="5"/>
      <c r="C27" s="5"/>
      <c r="D27" s="11"/>
      <c r="E27" s="11"/>
      <c r="F27" s="11"/>
      <c r="G27" s="11"/>
      <c r="H27" s="11"/>
      <c r="I27" s="11"/>
      <c r="J27" s="11"/>
      <c r="K27" s="11"/>
      <c r="L27" s="11"/>
      <c r="M27" s="11"/>
      <c r="N27" s="11"/>
      <c r="O27" s="11"/>
      <c r="P27" s="11"/>
      <c r="Q27" s="11"/>
      <c r="R27" s="11"/>
      <c r="S27" s="5"/>
      <c r="T27" s="5"/>
      <c r="U27" s="5"/>
    </row>
    <row r="28" spans="1:21" s="2" customFormat="1" ht="15.95" customHeight="1"/>
    <row r="31" spans="1:21" ht="15.75" customHeight="1"/>
  </sheetData>
  <mergeCells count="1">
    <mergeCell ref="A3:U3"/>
  </mergeCells>
  <phoneticPr fontId="4"/>
  <pageMargins left="0.78740157480314965" right="0.78740157480314965" top="0.74803149606299213" bottom="0.74803149606299213" header="0.31496062992125984" footer="0.31496062992125984"/>
  <pageSetup paperSize="9" firstPageNumber="129" fitToWidth="1" fitToHeight="1" orientation="portrait" usePrinterDefaults="1" useFirstPageNumber="1" r:id="rId1"/>
  <headerFooter scaleWithDoc="0" alignWithMargins="0">
    <oddHeader>&amp;R&amp;8Ⅱ市町村勢編</oddHeader>
    <oddFooter>&amp;C&amp;"ＭＳ ゴシック,標準"&amp;9&amp;P&amp;R&amp;"ＭＳ ゴシック,標準"&amp;8平成30年版秋田県勢要覧</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N78"/>
  <sheetViews>
    <sheetView showGridLines="0" view="pageBreakPreview" zoomScaleSheetLayoutView="100" workbookViewId="0">
      <pane xSplit="2" ySplit="5" topLeftCell="C22" activePane="bottomRight" state="frozen"/>
      <selection pane="topRight"/>
      <selection pane="bottomLeft"/>
      <selection pane="bottomRight" activeCell="A9" sqref="A9:B33"/>
    </sheetView>
  </sheetViews>
  <sheetFormatPr defaultColWidth="7.125" defaultRowHeight="15.95" customHeight="1"/>
  <cols>
    <col min="1" max="1" width="3.625" style="14" customWidth="1"/>
    <col min="2" max="2" width="11.625" style="15" customWidth="1"/>
    <col min="3" max="3" width="12.625" style="15" customWidth="1"/>
    <col min="4" max="4" width="2.625" style="16" customWidth="1"/>
    <col min="5" max="7" width="9.625" style="17" customWidth="1"/>
    <col min="8" max="8" width="9.625" style="18" customWidth="1"/>
    <col min="9" max="9" width="12" style="17" customWidth="1"/>
    <col min="10" max="11" width="9.625" style="17" customWidth="1"/>
    <col min="12" max="12" width="11.375" style="17" customWidth="1"/>
    <col min="13" max="14" width="9.625" style="17" customWidth="1"/>
    <col min="15" max="16384" width="7.125" style="14"/>
  </cols>
  <sheetData>
    <row r="1" spans="1:14" ht="14.1" customHeight="1"/>
    <row r="2" spans="1:14" s="15" customFormat="1" ht="14.1" customHeight="1">
      <c r="A2" s="21"/>
      <c r="B2" s="21"/>
      <c r="C2" s="21"/>
      <c r="D2" s="56"/>
      <c r="E2" s="72"/>
      <c r="F2" s="72"/>
      <c r="G2" s="72"/>
      <c r="H2" s="21"/>
      <c r="I2" s="72"/>
      <c r="J2" s="72"/>
      <c r="K2" s="72"/>
      <c r="L2" s="72"/>
      <c r="M2" s="72"/>
      <c r="N2" s="72"/>
    </row>
    <row r="3" spans="1:14" s="19" customFormat="1" ht="21" customHeight="1">
      <c r="A3" s="22"/>
      <c r="B3" s="33"/>
      <c r="C3" s="22"/>
      <c r="D3" s="57"/>
      <c r="E3" s="73" t="s">
        <v>388</v>
      </c>
      <c r="F3" s="87"/>
      <c r="G3" s="87"/>
      <c r="H3" s="87"/>
      <c r="I3" s="97"/>
      <c r="J3" s="87" t="s">
        <v>486</v>
      </c>
      <c r="K3" s="87"/>
      <c r="L3" s="87"/>
      <c r="M3" s="87"/>
      <c r="N3" s="97"/>
    </row>
    <row r="4" spans="1:14" s="19" customFormat="1" ht="21" customHeight="1">
      <c r="A4" s="23" t="s">
        <v>459</v>
      </c>
      <c r="B4" s="34"/>
      <c r="C4" s="43" t="s">
        <v>102</v>
      </c>
      <c r="D4" s="38"/>
      <c r="E4" s="74"/>
      <c r="F4" s="74"/>
      <c r="G4" s="74"/>
      <c r="H4" s="94"/>
      <c r="I4" s="74"/>
      <c r="J4" s="104"/>
      <c r="K4" s="104"/>
      <c r="L4" s="116"/>
      <c r="M4" s="104"/>
      <c r="N4" s="104"/>
    </row>
    <row r="5" spans="1:14" s="19" customFormat="1" ht="21" customHeight="1">
      <c r="A5" s="24"/>
      <c r="B5" s="35"/>
      <c r="C5" s="24"/>
      <c r="D5" s="58"/>
      <c r="E5" s="75" t="s">
        <v>159</v>
      </c>
      <c r="F5" s="75" t="s">
        <v>160</v>
      </c>
      <c r="G5" s="75" t="s">
        <v>17</v>
      </c>
      <c r="H5" s="95" t="s">
        <v>13</v>
      </c>
      <c r="I5" s="75" t="s">
        <v>163</v>
      </c>
      <c r="J5" s="105" t="s">
        <v>164</v>
      </c>
      <c r="K5" s="75" t="s">
        <v>166</v>
      </c>
      <c r="L5" s="105" t="s">
        <v>167</v>
      </c>
      <c r="M5" s="75" t="s">
        <v>171</v>
      </c>
      <c r="N5" s="75" t="s">
        <v>298</v>
      </c>
    </row>
    <row r="6" spans="1:14" s="15" customFormat="1" ht="18" customHeight="1">
      <c r="A6" s="25" t="s">
        <v>6</v>
      </c>
      <c r="B6" s="36"/>
      <c r="C6" s="44">
        <v>42644</v>
      </c>
      <c r="D6" s="59"/>
      <c r="E6" s="76">
        <v>42370</v>
      </c>
      <c r="F6" s="76">
        <v>42370</v>
      </c>
      <c r="G6" s="76">
        <v>42370</v>
      </c>
      <c r="H6" s="76">
        <v>42370</v>
      </c>
      <c r="I6" s="76">
        <v>42370</v>
      </c>
      <c r="J6" s="106">
        <v>42370</v>
      </c>
      <c r="K6" s="76">
        <v>42370</v>
      </c>
      <c r="L6" s="76">
        <v>42370</v>
      </c>
      <c r="M6" s="76">
        <v>42370</v>
      </c>
      <c r="N6" s="76">
        <v>42370</v>
      </c>
    </row>
    <row r="7" spans="1:14" s="15" customFormat="1" ht="18" customHeight="1">
      <c r="A7" s="25" t="s">
        <v>12</v>
      </c>
      <c r="B7" s="36"/>
      <c r="C7" s="45" t="s">
        <v>20</v>
      </c>
      <c r="D7" s="60"/>
      <c r="E7" s="77" t="s">
        <v>20</v>
      </c>
      <c r="F7" s="77" t="s">
        <v>20</v>
      </c>
      <c r="G7" s="77" t="s">
        <v>20</v>
      </c>
      <c r="H7" s="96" t="s">
        <v>20</v>
      </c>
      <c r="I7" s="77" t="s">
        <v>20</v>
      </c>
      <c r="J7" s="107" t="s">
        <v>20</v>
      </c>
      <c r="K7" s="77" t="s">
        <v>20</v>
      </c>
      <c r="L7" s="107" t="s">
        <v>20</v>
      </c>
      <c r="M7" s="77" t="s">
        <v>20</v>
      </c>
      <c r="N7" s="123" t="s">
        <v>20</v>
      </c>
    </row>
    <row r="8" spans="1:14" s="15" customFormat="1" ht="18" customHeight="1">
      <c r="A8" s="26" t="s">
        <v>51</v>
      </c>
      <c r="B8" s="37"/>
      <c r="C8" s="46">
        <v>11637.52</v>
      </c>
      <c r="D8" s="61"/>
      <c r="E8" s="78">
        <v>4341.3025969999999</v>
      </c>
      <c r="F8" s="78">
        <v>1309.4462839999999</v>
      </c>
      <c r="G8" s="78">
        <v>231.0596480000001</v>
      </c>
      <c r="H8" s="78">
        <v>252.52746699999997</v>
      </c>
      <c r="I8" s="98">
        <v>2.3140000000000001e-003</v>
      </c>
      <c r="J8" s="108">
        <v>2.3490970000000009</v>
      </c>
      <c r="K8" s="78">
        <v>1943.9703639999998</v>
      </c>
      <c r="L8" s="117">
        <v>3.5887169999999999</v>
      </c>
      <c r="M8" s="78">
        <v>541.11091499999998</v>
      </c>
      <c r="N8" s="78">
        <v>57.247790999999999</v>
      </c>
    </row>
    <row r="9" spans="1:14" s="20" customFormat="1" ht="18" customHeight="1">
      <c r="A9" s="27" t="s">
        <v>69</v>
      </c>
      <c r="B9" s="38"/>
      <c r="C9" s="47">
        <v>906.07</v>
      </c>
      <c r="D9" s="62"/>
      <c r="E9" s="79">
        <v>366.725323</v>
      </c>
      <c r="F9" s="88">
        <v>85.996213999999995</v>
      </c>
      <c r="G9" s="93">
        <v>10.920007</v>
      </c>
      <c r="H9" s="93">
        <v>49.903267</v>
      </c>
      <c r="I9" s="99">
        <v>3.6000000000000001e-005</v>
      </c>
      <c r="J9" s="109">
        <v>8.7609999999999993e-002</v>
      </c>
      <c r="K9" s="114">
        <v>133.24671499999999</v>
      </c>
      <c r="L9" s="118">
        <v>3.3241e-002</v>
      </c>
      <c r="M9" s="114">
        <v>76.527384999999995</v>
      </c>
      <c r="N9" s="114">
        <v>10.010847999999999</v>
      </c>
    </row>
    <row r="10" spans="1:14" s="15" customFormat="1" ht="18" customHeight="1">
      <c r="A10" s="28" t="s">
        <v>558</v>
      </c>
      <c r="B10" s="39"/>
      <c r="C10" s="48">
        <v>426.95</v>
      </c>
      <c r="D10" s="63"/>
      <c r="E10" s="80">
        <v>173.81368599999999</v>
      </c>
      <c r="F10" s="89">
        <v>68.015711999999994</v>
      </c>
      <c r="G10" s="89">
        <v>13.913914</v>
      </c>
      <c r="H10" s="89">
        <v>15.780582000000001</v>
      </c>
      <c r="I10" s="100">
        <v>3.0000000000000001e-006</v>
      </c>
      <c r="J10" s="110">
        <v>7.1562000000000001e-002</v>
      </c>
      <c r="K10" s="89">
        <v>40.532159999999998</v>
      </c>
      <c r="L10" s="119">
        <v>0</v>
      </c>
      <c r="M10" s="89">
        <v>32.466858999999999</v>
      </c>
      <c r="N10" s="89">
        <v>3.0328940000000002</v>
      </c>
    </row>
    <row r="11" spans="1:14" s="15" customFormat="1" ht="18" customHeight="1">
      <c r="A11" s="29" t="s">
        <v>559</v>
      </c>
      <c r="B11" s="40"/>
      <c r="C11" s="49">
        <v>692.8</v>
      </c>
      <c r="D11" s="64"/>
      <c r="E11" s="81">
        <v>341.26099399999998</v>
      </c>
      <c r="F11" s="90">
        <v>154.06161299999999</v>
      </c>
      <c r="G11" s="90">
        <v>26.653105</v>
      </c>
      <c r="H11" s="90">
        <v>25.189392000000002</v>
      </c>
      <c r="I11" s="101">
        <v>1.0000000000000001e-005</v>
      </c>
      <c r="J11" s="111">
        <v>9.5571000000000003e-002</v>
      </c>
      <c r="K11" s="90">
        <v>107.60188100000001</v>
      </c>
      <c r="L11" s="120">
        <v>0.27578999999999998</v>
      </c>
      <c r="M11" s="90">
        <v>24.406355000000001</v>
      </c>
      <c r="N11" s="90">
        <v>2.977277</v>
      </c>
    </row>
    <row r="12" spans="1:14" s="15" customFormat="1" ht="18" customHeight="1">
      <c r="A12" s="29" t="s">
        <v>560</v>
      </c>
      <c r="B12" s="40"/>
      <c r="C12" s="49">
        <v>913.22</v>
      </c>
      <c r="D12" s="64"/>
      <c r="E12" s="81">
        <v>251.22967</v>
      </c>
      <c r="F12" s="90">
        <v>69.019616999999997</v>
      </c>
      <c r="G12" s="90">
        <v>16.256665000000002</v>
      </c>
      <c r="H12" s="90">
        <v>20.025773999999998</v>
      </c>
      <c r="I12" s="101">
        <v>7.7999999999999999e-005</v>
      </c>
      <c r="J12" s="111">
        <v>6.8172999999999997e-002</v>
      </c>
      <c r="K12" s="90">
        <v>116.512114</v>
      </c>
      <c r="L12" s="120">
        <v>0.108443</v>
      </c>
      <c r="M12" s="90">
        <v>24.902235000000001</v>
      </c>
      <c r="N12" s="90">
        <v>4.3365710000000002</v>
      </c>
    </row>
    <row r="13" spans="1:14" s="15" customFormat="1" ht="18" customHeight="1">
      <c r="A13" s="29" t="s">
        <v>561</v>
      </c>
      <c r="B13" s="40"/>
      <c r="C13" s="49">
        <v>241.09</v>
      </c>
      <c r="D13" s="64"/>
      <c r="E13" s="81">
        <v>142.496691</v>
      </c>
      <c r="F13" s="90">
        <v>41.824554999999997</v>
      </c>
      <c r="G13" s="90">
        <v>12.618486000000001</v>
      </c>
      <c r="H13" s="90">
        <v>8.8438160000000003</v>
      </c>
      <c r="I13" s="101">
        <v>2.0000000000000002e-005</v>
      </c>
      <c r="J13" s="111">
        <v>0.13039500000000001</v>
      </c>
      <c r="K13" s="90">
        <v>54.481281000000003</v>
      </c>
      <c r="L13" s="120">
        <v>0</v>
      </c>
      <c r="M13" s="90">
        <v>22.373321000000001</v>
      </c>
      <c r="N13" s="90">
        <v>2.2248169999999998</v>
      </c>
    </row>
    <row r="14" spans="1:14" s="15" customFormat="1" ht="18" customHeight="1">
      <c r="A14" s="29" t="s">
        <v>513</v>
      </c>
      <c r="B14" s="40"/>
      <c r="C14" s="49">
        <v>790.91</v>
      </c>
      <c r="D14" s="64"/>
      <c r="E14" s="82">
        <v>152.18702999999999</v>
      </c>
      <c r="F14" s="90">
        <v>55.400157</v>
      </c>
      <c r="G14" s="90">
        <v>14.434502999999999</v>
      </c>
      <c r="H14" s="90">
        <v>11.858631000000001</v>
      </c>
      <c r="I14" s="101">
        <v>5.8100000000000003e-004</v>
      </c>
      <c r="J14" s="111">
        <v>9.5768000000000006e-002</v>
      </c>
      <c r="K14" s="90">
        <v>42.771160000000002</v>
      </c>
      <c r="L14" s="120">
        <v>0</v>
      </c>
      <c r="M14" s="90">
        <v>25.749803</v>
      </c>
      <c r="N14" s="90">
        <v>1.8764270000000001</v>
      </c>
    </row>
    <row r="15" spans="1:14" s="15" customFormat="1" ht="18" customHeight="1">
      <c r="A15" s="29" t="s">
        <v>562</v>
      </c>
      <c r="B15" s="40"/>
      <c r="C15" s="49">
        <v>707.52</v>
      </c>
      <c r="D15" s="64"/>
      <c r="E15" s="82">
        <v>241.01360500000001</v>
      </c>
      <c r="F15" s="90">
        <v>38.835124</v>
      </c>
      <c r="G15" s="90">
        <v>31.454554999999999</v>
      </c>
      <c r="H15" s="90">
        <v>10.380651</v>
      </c>
      <c r="I15" s="101">
        <v>1.76e-004</v>
      </c>
      <c r="J15" s="111">
        <v>0.64871299999999998</v>
      </c>
      <c r="K15" s="90">
        <v>73.080012999999994</v>
      </c>
      <c r="L15" s="120">
        <v>5.7140999999999997e-002</v>
      </c>
      <c r="M15" s="90">
        <v>83.430678</v>
      </c>
      <c r="N15" s="90">
        <v>3.1265540000000001</v>
      </c>
    </row>
    <row r="16" spans="1:14" s="15" customFormat="1" ht="18" customHeight="1">
      <c r="A16" s="29" t="s">
        <v>382</v>
      </c>
      <c r="B16" s="40"/>
      <c r="C16" s="49">
        <v>1209.5899999999999</v>
      </c>
      <c r="D16" s="64"/>
      <c r="E16" s="81">
        <v>624.34871599999997</v>
      </c>
      <c r="F16" s="90">
        <v>107.477479</v>
      </c>
      <c r="G16" s="90">
        <v>17.024255</v>
      </c>
      <c r="H16" s="90">
        <v>20.468467</v>
      </c>
      <c r="I16" s="101">
        <v>2.2499999999999999e-004</v>
      </c>
      <c r="J16" s="111">
        <v>7.3533000000000001e-002</v>
      </c>
      <c r="K16" s="90">
        <v>411.33835800000003</v>
      </c>
      <c r="L16" s="120">
        <v>0.88539199999999996</v>
      </c>
      <c r="M16" s="90">
        <v>61.231425000000002</v>
      </c>
      <c r="N16" s="90">
        <v>5.8495819999999998</v>
      </c>
    </row>
    <row r="17" spans="1:14" s="15" customFormat="1" ht="18" customHeight="1">
      <c r="A17" s="30" t="s">
        <v>519</v>
      </c>
      <c r="B17" s="40"/>
      <c r="C17" s="50">
        <v>97.72</v>
      </c>
      <c r="D17" s="65"/>
      <c r="E17" s="81">
        <v>66.265182999999993</v>
      </c>
      <c r="F17" s="90">
        <v>30.212492000000001</v>
      </c>
      <c r="G17" s="90">
        <v>5.6434569999999997</v>
      </c>
      <c r="H17" s="90">
        <v>7.1691779999999996</v>
      </c>
      <c r="I17" s="101">
        <v>0</v>
      </c>
      <c r="J17" s="111">
        <v>1.444e-003</v>
      </c>
      <c r="K17" s="90">
        <v>15.045662</v>
      </c>
      <c r="L17" s="120">
        <v>0</v>
      </c>
      <c r="M17" s="90">
        <v>6.539911</v>
      </c>
      <c r="N17" s="90">
        <v>1.6530389999999999</v>
      </c>
    </row>
    <row r="18" spans="1:14" s="15" customFormat="1" ht="18" customHeight="1">
      <c r="A18" s="30" t="s">
        <v>563</v>
      </c>
      <c r="B18" s="40"/>
      <c r="C18" s="50">
        <v>866.77</v>
      </c>
      <c r="D18" s="66"/>
      <c r="E18" s="83">
        <v>486.42507699999999</v>
      </c>
      <c r="F18" s="90">
        <v>181.37028699999999</v>
      </c>
      <c r="G18" s="90">
        <v>19.828095000000001</v>
      </c>
      <c r="H18" s="90">
        <v>23.999428000000002</v>
      </c>
      <c r="I18" s="101">
        <v>7.4999999999999993e-005</v>
      </c>
      <c r="J18" s="111">
        <v>0.125587</v>
      </c>
      <c r="K18" s="90">
        <v>227.87585000000001</v>
      </c>
      <c r="L18" s="120">
        <v>4.5970999999999998e-002</v>
      </c>
      <c r="M18" s="90">
        <v>27.660034</v>
      </c>
      <c r="N18" s="90">
        <v>5.5197500000000002</v>
      </c>
    </row>
    <row r="19" spans="1:14" s="15" customFormat="1" ht="18" customHeight="1">
      <c r="A19" s="29" t="s">
        <v>564</v>
      </c>
      <c r="B19" s="40"/>
      <c r="C19" s="50">
        <v>1152.76</v>
      </c>
      <c r="D19" s="66"/>
      <c r="E19" s="80">
        <v>359.45092399999999</v>
      </c>
      <c r="F19" s="90">
        <v>55.924556000000003</v>
      </c>
      <c r="G19" s="90">
        <v>13.806789</v>
      </c>
      <c r="H19" s="90">
        <v>11.001576999999999</v>
      </c>
      <c r="I19" s="101">
        <v>3.1000000000000001e-005</v>
      </c>
      <c r="J19" s="111">
        <v>0.56948200000000004</v>
      </c>
      <c r="K19" s="90">
        <v>254.66923399999999</v>
      </c>
      <c r="L19" s="120">
        <v>5.0323e-002</v>
      </c>
      <c r="M19" s="90">
        <v>20.678896000000002</v>
      </c>
      <c r="N19" s="90">
        <v>2.7500360000000001</v>
      </c>
    </row>
    <row r="20" spans="1:14" s="15" customFormat="1" ht="18" customHeight="1">
      <c r="A20" s="30" t="s">
        <v>4</v>
      </c>
      <c r="B20" s="40"/>
      <c r="C20" s="49">
        <v>241.13</v>
      </c>
      <c r="D20" s="66"/>
      <c r="E20" s="81">
        <v>123.11636300000001</v>
      </c>
      <c r="F20" s="90">
        <v>34.871740000000003</v>
      </c>
      <c r="G20" s="90">
        <v>3.9866830000000002</v>
      </c>
      <c r="H20" s="90">
        <v>6.5995379999999999</v>
      </c>
      <c r="I20" s="101">
        <v>7.94e-004</v>
      </c>
      <c r="J20" s="111">
        <v>0.118868</v>
      </c>
      <c r="K20" s="90">
        <v>58.761192999999999</v>
      </c>
      <c r="L20" s="120">
        <v>2.1144259999999999</v>
      </c>
      <c r="M20" s="90">
        <v>15.031466</v>
      </c>
      <c r="N20" s="90">
        <v>1.6316550000000001</v>
      </c>
    </row>
    <row r="21" spans="1:14" s="15" customFormat="1" ht="18" customHeight="1">
      <c r="A21" s="29" t="s">
        <v>550</v>
      </c>
      <c r="B21" s="40"/>
      <c r="C21" s="49">
        <v>1093.56</v>
      </c>
      <c r="D21" s="66"/>
      <c r="E21" s="81">
        <v>231.59691000000001</v>
      </c>
      <c r="F21" s="90">
        <v>49.747214</v>
      </c>
      <c r="G21" s="90">
        <v>5.5258440000000002</v>
      </c>
      <c r="H21" s="90">
        <v>9.0534470000000002</v>
      </c>
      <c r="I21" s="101">
        <v>1.7699999999999999e-004</v>
      </c>
      <c r="J21" s="111">
        <v>8.3628999999999995e-002</v>
      </c>
      <c r="K21" s="90">
        <v>128.023831</v>
      </c>
      <c r="L21" s="120">
        <v>0</v>
      </c>
      <c r="M21" s="90">
        <v>36.301248000000001</v>
      </c>
      <c r="N21" s="90">
        <v>2.8615200000000001</v>
      </c>
    </row>
    <row r="22" spans="1:14" s="15" customFormat="1" ht="18" customHeight="1">
      <c r="A22" s="30" t="s">
        <v>571</v>
      </c>
      <c r="B22" s="40"/>
      <c r="C22" s="49">
        <v>201.7</v>
      </c>
      <c r="D22" s="66"/>
      <c r="E22" s="81">
        <v>39.290756000000002</v>
      </c>
      <c r="F22" s="90">
        <v>5.3003260000000001</v>
      </c>
      <c r="G22" s="90">
        <v>3.1777350000000002</v>
      </c>
      <c r="H22" s="90">
        <v>2.542262</v>
      </c>
      <c r="I22" s="101">
        <v>3.0000000000000001e-006</v>
      </c>
      <c r="J22" s="111">
        <v>2.4843e-002</v>
      </c>
      <c r="K22" s="90">
        <v>11.645410999999999</v>
      </c>
      <c r="L22" s="120">
        <v>0</v>
      </c>
      <c r="M22" s="90">
        <v>16.438058000000002</v>
      </c>
      <c r="N22" s="90">
        <v>0.16211800000000001</v>
      </c>
    </row>
    <row r="23" spans="1:14" s="15" customFormat="1" ht="18" customHeight="1">
      <c r="A23" s="30" t="s">
        <v>565</v>
      </c>
      <c r="B23" s="40"/>
      <c r="C23" s="49">
        <v>256.72000000000003</v>
      </c>
      <c r="D23" s="66"/>
      <c r="E23" s="81">
        <v>25.546232</v>
      </c>
      <c r="F23" s="90">
        <v>5.0380330000000004</v>
      </c>
      <c r="G23" s="89">
        <v>0.53110299999999999</v>
      </c>
      <c r="H23" s="90">
        <v>0.88259600000000005</v>
      </c>
      <c r="I23" s="101">
        <v>3.0000000000000001e-006</v>
      </c>
      <c r="J23" s="111">
        <v>2.7838999999999999e-002</v>
      </c>
      <c r="K23" s="90">
        <v>16.163791</v>
      </c>
      <c r="L23" s="120">
        <v>0</v>
      </c>
      <c r="M23" s="90">
        <v>2.8276119999999998</v>
      </c>
      <c r="N23" s="90">
        <v>7.5255000000000002e-002</v>
      </c>
    </row>
    <row r="24" spans="1:14" s="15" customFormat="1" ht="18" customHeight="1">
      <c r="A24" s="30" t="s">
        <v>566</v>
      </c>
      <c r="B24" s="40"/>
      <c r="C24" s="49">
        <v>282.13</v>
      </c>
      <c r="D24" s="66"/>
      <c r="E24" s="82">
        <v>26.111277999999999</v>
      </c>
      <c r="F24" s="90">
        <v>7.9862719999999996</v>
      </c>
      <c r="G24" s="90">
        <v>1.964672</v>
      </c>
      <c r="H24" s="90">
        <v>1.1035710000000001</v>
      </c>
      <c r="I24" s="101">
        <v>3.0000000000000001e-006</v>
      </c>
      <c r="J24" s="111">
        <v>3.0179999999999998e-003</v>
      </c>
      <c r="K24" s="90">
        <v>9.0918369999999999</v>
      </c>
      <c r="L24" s="120">
        <v>0</v>
      </c>
      <c r="M24" s="90">
        <v>5.8601590000000003</v>
      </c>
      <c r="N24" s="90">
        <v>0.101746</v>
      </c>
    </row>
    <row r="25" spans="1:14" s="15" customFormat="1" ht="18" customHeight="1">
      <c r="A25" s="30" t="s">
        <v>567</v>
      </c>
      <c r="B25" s="40"/>
      <c r="C25" s="49">
        <v>247.98</v>
      </c>
      <c r="D25" s="66"/>
      <c r="E25" s="81">
        <v>151.369437</v>
      </c>
      <c r="F25" s="90">
        <v>49.546214999999997</v>
      </c>
      <c r="G25" s="90">
        <v>11.771127999999999</v>
      </c>
      <c r="H25" s="90">
        <v>6.1336950000000003</v>
      </c>
      <c r="I25" s="101">
        <v>6.0000000000000002e-005</v>
      </c>
      <c r="J25" s="111">
        <v>2.0461e-002</v>
      </c>
      <c r="K25" s="90">
        <v>72.339087000000006</v>
      </c>
      <c r="L25" s="120">
        <v>4.9379999999999997e-003</v>
      </c>
      <c r="M25" s="90">
        <v>8.2671480000000006</v>
      </c>
      <c r="N25" s="90">
        <v>3.286705</v>
      </c>
    </row>
    <row r="26" spans="1:14" s="15" customFormat="1" ht="18" customHeight="1">
      <c r="A26" s="30" t="s">
        <v>81</v>
      </c>
      <c r="B26" s="40"/>
      <c r="C26" s="49">
        <v>234.14</v>
      </c>
      <c r="D26" s="66"/>
      <c r="E26" s="81">
        <v>43.565779999999997</v>
      </c>
      <c r="F26" s="90">
        <v>19.006933</v>
      </c>
      <c r="G26" s="90">
        <v>4.6826800000000004</v>
      </c>
      <c r="H26" s="90">
        <v>2.617127</v>
      </c>
      <c r="I26" s="101">
        <v>3.0000000000000001e-006</v>
      </c>
      <c r="J26" s="111">
        <v>1.3431999999999999e-002</v>
      </c>
      <c r="K26" s="90">
        <v>9.9616179999999996</v>
      </c>
      <c r="L26" s="120">
        <v>0</v>
      </c>
      <c r="M26" s="90">
        <v>6.1853230000000003</v>
      </c>
      <c r="N26" s="90">
        <v>1.0986640000000001</v>
      </c>
    </row>
    <row r="27" spans="1:14" s="15" customFormat="1" ht="18" customHeight="1">
      <c r="A27" s="30" t="s">
        <v>191</v>
      </c>
      <c r="B27" s="40"/>
      <c r="C27" s="49">
        <v>214.92</v>
      </c>
      <c r="D27" s="66" t="s">
        <v>366</v>
      </c>
      <c r="E27" s="80">
        <v>104.015317</v>
      </c>
      <c r="F27" s="90">
        <v>18.274946</v>
      </c>
      <c r="G27" s="90">
        <v>2.4113120000000001</v>
      </c>
      <c r="H27" s="90">
        <v>3.1935799999999999</v>
      </c>
      <c r="I27" s="101">
        <v>1.9999999999999999e-006</v>
      </c>
      <c r="J27" s="111">
        <v>0</v>
      </c>
      <c r="K27" s="90">
        <v>60.085526999999999</v>
      </c>
      <c r="L27" s="120">
        <v>0</v>
      </c>
      <c r="M27" s="90">
        <v>19.700142</v>
      </c>
      <c r="N27" s="90">
        <v>0.34980800000000001</v>
      </c>
    </row>
    <row r="28" spans="1:14" s="15" customFormat="1" ht="18" customHeight="1">
      <c r="A28" s="30" t="s">
        <v>568</v>
      </c>
      <c r="B28" s="40"/>
      <c r="C28" s="49">
        <v>17</v>
      </c>
      <c r="D28" s="66" t="s">
        <v>366</v>
      </c>
      <c r="E28" s="81">
        <v>11.319338</v>
      </c>
      <c r="F28" s="90">
        <v>7.5512829999999997</v>
      </c>
      <c r="G28" s="90">
        <v>0.57730999999999999</v>
      </c>
      <c r="H28" s="90">
        <v>1.5114350000000001</v>
      </c>
      <c r="I28" s="101">
        <v>0</v>
      </c>
      <c r="J28" s="111">
        <v>0</v>
      </c>
      <c r="K28" s="90">
        <v>0.74657200000000001</v>
      </c>
      <c r="L28" s="120">
        <v>0</v>
      </c>
      <c r="M28" s="90">
        <v>0.79410400000000003</v>
      </c>
      <c r="N28" s="90">
        <v>0.13863400000000001</v>
      </c>
    </row>
    <row r="29" spans="1:14" s="15" customFormat="1" ht="18" customHeight="1">
      <c r="A29" s="30" t="s">
        <v>517</v>
      </c>
      <c r="B29" s="40"/>
      <c r="C29" s="49">
        <v>47.95</v>
      </c>
      <c r="D29" s="66" t="s">
        <v>366</v>
      </c>
      <c r="E29" s="80">
        <v>29.560075000000001</v>
      </c>
      <c r="F29" s="90">
        <v>11.998386999999999</v>
      </c>
      <c r="G29" s="90">
        <v>1.0297959999999999</v>
      </c>
      <c r="H29" s="90">
        <v>1.65062</v>
      </c>
      <c r="I29" s="101">
        <v>0</v>
      </c>
      <c r="J29" s="111">
        <v>0</v>
      </c>
      <c r="K29" s="90">
        <v>13.812916</v>
      </c>
      <c r="L29" s="120">
        <v>1.3051999999999999e-002</v>
      </c>
      <c r="M29" s="90">
        <v>0.92330900000000005</v>
      </c>
      <c r="N29" s="90">
        <v>0.131995</v>
      </c>
    </row>
    <row r="30" spans="1:14" s="15" customFormat="1" ht="18" customHeight="1">
      <c r="A30" s="30" t="s">
        <v>333</v>
      </c>
      <c r="B30" s="40"/>
      <c r="C30" s="49">
        <v>170.11</v>
      </c>
      <c r="D30" s="66"/>
      <c r="E30" s="81">
        <v>116.132097</v>
      </c>
      <c r="F30" s="90">
        <v>111.230434</v>
      </c>
      <c r="G30" s="90">
        <v>0.80628900000000003</v>
      </c>
      <c r="H30" s="90">
        <v>1.3655010000000001</v>
      </c>
      <c r="I30" s="101">
        <v>0</v>
      </c>
      <c r="J30" s="111">
        <v>0</v>
      </c>
      <c r="K30" s="90">
        <v>0</v>
      </c>
      <c r="L30" s="120">
        <v>0</v>
      </c>
      <c r="M30" s="90">
        <v>0</v>
      </c>
      <c r="N30" s="90">
        <v>2.729873</v>
      </c>
    </row>
    <row r="31" spans="1:14" s="15" customFormat="1" ht="18" customHeight="1">
      <c r="A31" s="30" t="s">
        <v>58</v>
      </c>
      <c r="B31" s="40"/>
      <c r="C31" s="49">
        <v>168.34</v>
      </c>
      <c r="D31" s="66"/>
      <c r="E31" s="81">
        <v>98.120836999999995</v>
      </c>
      <c r="F31" s="90">
        <v>61.427287</v>
      </c>
      <c r="G31" s="90">
        <v>3.7510210000000002</v>
      </c>
      <c r="H31" s="90">
        <v>6.0606410000000004</v>
      </c>
      <c r="I31" s="101">
        <v>3.3000000000000003e-005</v>
      </c>
      <c r="J31" s="111">
        <v>5.4520000000000002e-003</v>
      </c>
      <c r="K31" s="90">
        <v>24.357809</v>
      </c>
      <c r="L31" s="120">
        <v>0</v>
      </c>
      <c r="M31" s="90">
        <v>1.761555</v>
      </c>
      <c r="N31" s="90">
        <v>0.75703900000000002</v>
      </c>
    </row>
    <row r="32" spans="1:14" s="15" customFormat="1" ht="18" customHeight="1">
      <c r="A32" s="31" t="s">
        <v>569</v>
      </c>
      <c r="B32" s="41"/>
      <c r="C32" s="51">
        <v>230.78</v>
      </c>
      <c r="D32" s="67"/>
      <c r="E32" s="83">
        <v>103.765613</v>
      </c>
      <c r="F32" s="91">
        <v>35.070008000000001</v>
      </c>
      <c r="G32" s="91">
        <v>6.6029489999999997</v>
      </c>
      <c r="H32" s="91">
        <v>4.5093040000000002</v>
      </c>
      <c r="I32" s="102">
        <v>0</v>
      </c>
      <c r="J32" s="112">
        <v>3.8670000000000003e-002</v>
      </c>
      <c r="K32" s="91">
        <v>39.716757000000001</v>
      </c>
      <c r="L32" s="121">
        <v>0</v>
      </c>
      <c r="M32" s="91">
        <v>17.369340000000001</v>
      </c>
      <c r="N32" s="91">
        <v>0.45858500000000002</v>
      </c>
    </row>
    <row r="33" spans="1:14" s="15" customFormat="1" ht="18" customHeight="1">
      <c r="A33" s="32" t="s">
        <v>421</v>
      </c>
      <c r="B33" s="42"/>
      <c r="C33" s="52">
        <v>203.69</v>
      </c>
      <c r="D33" s="68"/>
      <c r="E33" s="84">
        <v>32.575665000000001</v>
      </c>
      <c r="F33" s="92">
        <v>4.2594000000000003</v>
      </c>
      <c r="G33" s="92">
        <v>1.687295</v>
      </c>
      <c r="H33" s="92">
        <v>0.68338699999999997</v>
      </c>
      <c r="I33" s="103">
        <v>9.9999999999999995e-007</v>
      </c>
      <c r="J33" s="113">
        <v>4.5046999999999997e-002</v>
      </c>
      <c r="K33" s="92">
        <v>22.109587000000001</v>
      </c>
      <c r="L33" s="122">
        <v>0</v>
      </c>
      <c r="M33" s="92">
        <v>3.6845490000000001</v>
      </c>
      <c r="N33" s="92">
        <v>0.10639899999999999</v>
      </c>
    </row>
    <row r="34" spans="1:14" s="15" customFormat="1" ht="12" customHeight="1">
      <c r="C34" s="53" t="s">
        <v>528</v>
      </c>
      <c r="D34" s="69"/>
      <c r="E34" s="85"/>
      <c r="F34" s="86"/>
      <c r="G34" s="86"/>
      <c r="H34" s="20"/>
      <c r="I34" s="17"/>
      <c r="J34" s="17"/>
      <c r="K34" s="115"/>
      <c r="L34" s="17"/>
      <c r="M34" s="17"/>
      <c r="N34" s="17"/>
    </row>
    <row r="35" spans="1:14" s="15" customFormat="1" ht="12" customHeight="1">
      <c r="C35" s="54" t="s">
        <v>317</v>
      </c>
      <c r="D35" s="69"/>
      <c r="E35" s="86"/>
      <c r="F35" s="86"/>
      <c r="G35" s="86"/>
      <c r="H35" s="20"/>
      <c r="I35" s="17"/>
      <c r="J35" s="17"/>
      <c r="K35" s="115"/>
      <c r="L35" s="17"/>
      <c r="M35" s="17"/>
      <c r="N35" s="17"/>
    </row>
    <row r="36" spans="1:14" s="15" customFormat="1" ht="12" customHeight="1">
      <c r="C36" s="54" t="s">
        <v>324</v>
      </c>
      <c r="D36" s="69"/>
      <c r="E36" s="17"/>
      <c r="F36" s="86"/>
      <c r="G36" s="86"/>
      <c r="H36" s="20"/>
      <c r="I36" s="17"/>
      <c r="J36" s="17"/>
      <c r="K36" s="17"/>
      <c r="L36" s="17"/>
      <c r="M36" s="17"/>
      <c r="N36" s="17"/>
    </row>
    <row r="37" spans="1:14" s="15" customFormat="1" ht="12" customHeight="1">
      <c r="C37" s="54" t="s">
        <v>18</v>
      </c>
      <c r="D37" s="69"/>
      <c r="E37" s="17"/>
      <c r="F37" s="86"/>
      <c r="G37" s="86"/>
      <c r="H37" s="20"/>
      <c r="I37" s="17"/>
      <c r="J37" s="17"/>
      <c r="K37" s="17"/>
      <c r="L37" s="17"/>
      <c r="M37" s="17"/>
      <c r="N37" s="17"/>
    </row>
    <row r="38" spans="1:14" s="15" customFormat="1" ht="12" customHeight="1">
      <c r="C38" s="54" t="s">
        <v>65</v>
      </c>
      <c r="D38" s="69"/>
      <c r="E38" s="17"/>
      <c r="F38" s="17"/>
      <c r="G38" s="17"/>
      <c r="H38" s="15"/>
      <c r="I38" s="17"/>
      <c r="J38" s="17"/>
      <c r="K38" s="17"/>
      <c r="L38" s="17"/>
      <c r="M38" s="17"/>
      <c r="N38" s="17"/>
    </row>
    <row r="39" spans="1:14" s="15" customFormat="1" ht="12" customHeight="1">
      <c r="C39" s="54" t="s">
        <v>514</v>
      </c>
      <c r="D39" s="70"/>
      <c r="E39" s="17"/>
      <c r="F39" s="17"/>
      <c r="G39" s="17"/>
      <c r="H39" s="15"/>
      <c r="I39" s="17"/>
      <c r="J39" s="17"/>
      <c r="K39" s="17"/>
      <c r="L39" s="17"/>
      <c r="M39" s="17"/>
      <c r="N39" s="17"/>
    </row>
    <row r="40" spans="1:14" s="15" customFormat="1" ht="12" customHeight="1">
      <c r="C40" s="55" t="s">
        <v>530</v>
      </c>
      <c r="D40" s="16"/>
      <c r="E40" s="17"/>
      <c r="F40" s="17"/>
      <c r="G40" s="17"/>
      <c r="H40" s="15"/>
      <c r="I40" s="17"/>
      <c r="J40" s="17"/>
      <c r="K40" s="17"/>
      <c r="L40" s="17"/>
      <c r="M40" s="17"/>
      <c r="N40" s="17"/>
    </row>
    <row r="41" spans="1:14" s="15" customFormat="1" ht="12" customHeight="1">
      <c r="C41" s="55" t="s">
        <v>553</v>
      </c>
      <c r="D41" s="16"/>
      <c r="E41" s="17"/>
      <c r="F41" s="17"/>
      <c r="G41" s="17"/>
      <c r="H41" s="15"/>
      <c r="I41" s="17"/>
      <c r="J41" s="17"/>
      <c r="K41" s="17"/>
      <c r="L41" s="17"/>
      <c r="M41" s="17"/>
      <c r="N41" s="17"/>
    </row>
    <row r="42" spans="1:14" s="15" customFormat="1" ht="12" customHeight="1">
      <c r="C42" s="55" t="s">
        <v>531</v>
      </c>
      <c r="D42" s="71"/>
      <c r="E42" s="17"/>
      <c r="F42" s="17"/>
      <c r="G42" s="17"/>
      <c r="H42" s="15"/>
      <c r="I42" s="17"/>
      <c r="J42" s="17"/>
      <c r="K42" s="17"/>
      <c r="L42" s="17"/>
      <c r="M42" s="17"/>
      <c r="N42" s="17"/>
    </row>
    <row r="43" spans="1:14" s="15" customFormat="1" ht="12" customHeight="1">
      <c r="D43" s="71"/>
      <c r="E43" s="17"/>
      <c r="F43" s="17"/>
      <c r="G43" s="17"/>
      <c r="H43" s="15"/>
      <c r="I43" s="17"/>
      <c r="J43" s="17"/>
      <c r="K43" s="17"/>
      <c r="L43" s="17"/>
      <c r="M43" s="17"/>
      <c r="N43" s="17"/>
    </row>
    <row r="44" spans="1:14" s="15" customFormat="1" ht="12" customHeight="1">
      <c r="D44" s="71"/>
      <c r="E44" s="17"/>
      <c r="F44" s="17"/>
      <c r="G44" s="17"/>
      <c r="H44" s="15"/>
      <c r="I44" s="17"/>
      <c r="J44" s="17"/>
      <c r="K44" s="17"/>
      <c r="L44" s="17"/>
      <c r="M44" s="17"/>
      <c r="N44" s="17"/>
    </row>
    <row r="45" spans="1:14" s="15" customFormat="1" ht="12" customHeight="1">
      <c r="D45" s="71"/>
      <c r="E45" s="17"/>
      <c r="F45" s="17"/>
      <c r="G45" s="17"/>
      <c r="H45" s="15"/>
      <c r="I45" s="17"/>
      <c r="J45" s="17"/>
      <c r="K45" s="17"/>
      <c r="L45" s="17"/>
      <c r="M45" s="17"/>
      <c r="N45" s="17"/>
    </row>
    <row r="46" spans="1:14" ht="12" customHeight="1">
      <c r="C46" s="15"/>
      <c r="D46" s="71"/>
      <c r="H46" s="15"/>
    </row>
    <row r="47" spans="1:14" ht="12" customHeight="1"/>
    <row r="48" spans="1:14" ht="12" customHeight="1"/>
    <row r="49" spans="2:14" ht="12" customHeight="1"/>
    <row r="50" spans="2:14" ht="12" customHeight="1"/>
    <row r="51" spans="2:14" ht="12" customHeight="1"/>
    <row r="52" spans="2:14" ht="12" customHeight="1"/>
    <row r="53" spans="2:14" ht="12" customHeight="1"/>
    <row r="54" spans="2:14" ht="12" customHeight="1"/>
    <row r="55" spans="2:14" ht="12" customHeight="1"/>
    <row r="56" spans="2:14" ht="12" customHeight="1"/>
    <row r="57" spans="2:14" ht="12" customHeight="1">
      <c r="B57" s="14"/>
      <c r="J57" s="17"/>
      <c r="K57" s="17"/>
      <c r="L57" s="17"/>
      <c r="M57" s="17"/>
      <c r="N57" s="17"/>
    </row>
    <row r="58" spans="2:14" ht="12" customHeight="1">
      <c r="B58" s="14"/>
      <c r="C58" s="14"/>
      <c r="D58" s="14"/>
      <c r="E58" s="17"/>
      <c r="F58" s="17"/>
      <c r="G58" s="17"/>
      <c r="H58" s="14"/>
      <c r="I58" s="17"/>
      <c r="J58" s="17"/>
      <c r="K58" s="17"/>
      <c r="L58" s="17"/>
      <c r="M58" s="17"/>
      <c r="N58" s="17"/>
    </row>
    <row r="59" spans="2:14" ht="12" customHeight="1">
      <c r="B59" s="14"/>
      <c r="C59" s="14"/>
      <c r="D59" s="14"/>
      <c r="E59" s="17"/>
      <c r="F59" s="17"/>
      <c r="G59" s="17"/>
      <c r="H59" s="14"/>
      <c r="I59" s="17"/>
      <c r="J59" s="17"/>
      <c r="K59" s="17"/>
      <c r="L59" s="17"/>
      <c r="M59" s="17"/>
      <c r="N59" s="17"/>
    </row>
    <row r="60" spans="2:14" ht="12" customHeight="1">
      <c r="B60" s="14"/>
      <c r="C60" s="14"/>
      <c r="D60" s="14"/>
      <c r="E60" s="17"/>
      <c r="F60" s="17"/>
      <c r="G60" s="17"/>
      <c r="H60" s="14"/>
      <c r="I60" s="17"/>
      <c r="J60" s="17"/>
      <c r="K60" s="17"/>
      <c r="L60" s="17"/>
      <c r="M60" s="17"/>
      <c r="N60" s="17"/>
    </row>
    <row r="61" spans="2:14" ht="12" customHeight="1">
      <c r="B61" s="14"/>
      <c r="C61" s="14"/>
      <c r="D61" s="14"/>
      <c r="E61" s="17"/>
      <c r="F61" s="17"/>
      <c r="G61" s="17"/>
      <c r="H61" s="14"/>
      <c r="I61" s="17"/>
      <c r="J61" s="17"/>
      <c r="K61" s="17"/>
      <c r="L61" s="17"/>
      <c r="M61" s="17"/>
      <c r="N61" s="17"/>
    </row>
    <row r="62" spans="2:14" ht="12" customHeight="1">
      <c r="B62" s="14"/>
      <c r="C62" s="14"/>
      <c r="D62" s="14"/>
      <c r="E62" s="17"/>
      <c r="F62" s="17"/>
      <c r="G62" s="17"/>
      <c r="H62" s="14"/>
      <c r="I62" s="17"/>
      <c r="J62" s="17"/>
      <c r="K62" s="17"/>
      <c r="L62" s="17"/>
      <c r="M62" s="17"/>
      <c r="N62" s="17"/>
    </row>
    <row r="63" spans="2:14" ht="12" customHeight="1">
      <c r="B63" s="14"/>
      <c r="C63" s="14"/>
      <c r="D63" s="14"/>
      <c r="E63" s="17"/>
      <c r="F63" s="17"/>
      <c r="G63" s="17"/>
      <c r="H63" s="14"/>
      <c r="I63" s="17"/>
      <c r="J63" s="17"/>
      <c r="K63" s="17"/>
      <c r="L63" s="17"/>
      <c r="M63" s="17"/>
      <c r="N63" s="17"/>
    </row>
    <row r="64" spans="2:14" ht="12" customHeight="1">
      <c r="B64" s="14"/>
      <c r="C64" s="14"/>
      <c r="D64" s="14"/>
      <c r="E64" s="17"/>
      <c r="F64" s="17"/>
      <c r="G64" s="17"/>
      <c r="H64" s="14"/>
      <c r="I64" s="17"/>
      <c r="J64" s="17"/>
      <c r="K64" s="17"/>
      <c r="L64" s="17"/>
      <c r="M64" s="17"/>
      <c r="N64" s="17"/>
    </row>
    <row r="65" spans="2:14" ht="12" customHeight="1">
      <c r="B65" s="14"/>
      <c r="C65" s="14"/>
      <c r="D65" s="14"/>
      <c r="E65" s="17"/>
      <c r="F65" s="17"/>
      <c r="G65" s="17"/>
      <c r="H65" s="14"/>
      <c r="I65" s="17"/>
      <c r="J65" s="17"/>
      <c r="K65" s="17"/>
      <c r="L65" s="17"/>
      <c r="M65" s="17"/>
      <c r="N65" s="17"/>
    </row>
    <row r="66" spans="2:14" ht="12" customHeight="1">
      <c r="B66" s="14"/>
      <c r="C66" s="14"/>
      <c r="D66" s="14"/>
      <c r="E66" s="17"/>
      <c r="F66" s="17"/>
      <c r="G66" s="17"/>
      <c r="H66" s="14"/>
      <c r="I66" s="17"/>
      <c r="J66" s="17"/>
      <c r="K66" s="17"/>
      <c r="L66" s="17"/>
      <c r="M66" s="17"/>
      <c r="N66" s="17"/>
    </row>
    <row r="67" spans="2:14" ht="12" customHeight="1">
      <c r="B67" s="14"/>
      <c r="C67" s="14"/>
      <c r="D67" s="14"/>
      <c r="E67" s="17"/>
      <c r="F67" s="17"/>
      <c r="G67" s="17"/>
      <c r="H67" s="14"/>
      <c r="I67" s="17"/>
      <c r="J67" s="17"/>
      <c r="K67" s="17"/>
      <c r="L67" s="17"/>
      <c r="M67" s="17"/>
      <c r="N67" s="17"/>
    </row>
    <row r="68" spans="2:14" ht="12" customHeight="1">
      <c r="B68" s="14"/>
      <c r="C68" s="14"/>
      <c r="D68" s="14"/>
      <c r="E68" s="17"/>
      <c r="F68" s="17"/>
      <c r="G68" s="17"/>
      <c r="H68" s="14"/>
      <c r="I68" s="17"/>
      <c r="J68" s="17"/>
      <c r="K68" s="17"/>
      <c r="L68" s="17"/>
      <c r="M68" s="17"/>
      <c r="N68" s="17"/>
    </row>
    <row r="69" spans="2:14" ht="12" customHeight="1">
      <c r="B69" s="14"/>
      <c r="C69" s="14"/>
      <c r="D69" s="14"/>
      <c r="E69" s="17"/>
      <c r="F69" s="17"/>
      <c r="G69" s="17"/>
      <c r="H69" s="14"/>
      <c r="I69" s="17"/>
      <c r="J69" s="17"/>
      <c r="K69" s="17"/>
      <c r="L69" s="17"/>
      <c r="M69" s="17"/>
      <c r="N69" s="17"/>
    </row>
    <row r="70" spans="2:14" ht="12" customHeight="1">
      <c r="B70" s="14"/>
      <c r="C70" s="14"/>
      <c r="D70" s="14"/>
      <c r="E70" s="17"/>
      <c r="F70" s="17"/>
      <c r="G70" s="17"/>
      <c r="H70" s="14"/>
      <c r="I70" s="17"/>
      <c r="J70" s="17"/>
      <c r="K70" s="17"/>
      <c r="L70" s="17"/>
      <c r="M70" s="17"/>
      <c r="N70" s="17"/>
    </row>
    <row r="71" spans="2:14" ht="12" customHeight="1">
      <c r="B71" s="14"/>
      <c r="C71" s="14"/>
      <c r="D71" s="14"/>
      <c r="E71" s="17"/>
      <c r="F71" s="17"/>
      <c r="G71" s="17"/>
      <c r="H71" s="14"/>
      <c r="I71" s="17"/>
      <c r="J71" s="17"/>
      <c r="K71" s="17"/>
      <c r="L71" s="17"/>
      <c r="M71" s="17"/>
      <c r="N71" s="17"/>
    </row>
    <row r="72" spans="2:14" ht="12" customHeight="1">
      <c r="B72" s="14"/>
      <c r="C72" s="14"/>
      <c r="D72" s="14"/>
      <c r="E72" s="17"/>
      <c r="F72" s="17"/>
      <c r="G72" s="17"/>
      <c r="H72" s="14"/>
      <c r="I72" s="17"/>
      <c r="J72" s="17"/>
      <c r="K72" s="17"/>
      <c r="L72" s="17"/>
      <c r="M72" s="17"/>
      <c r="N72" s="17"/>
    </row>
    <row r="73" spans="2:14" ht="12" customHeight="1">
      <c r="B73" s="14"/>
      <c r="C73" s="14"/>
      <c r="D73" s="14"/>
      <c r="E73" s="17"/>
      <c r="F73" s="17"/>
      <c r="G73" s="17"/>
      <c r="H73" s="14"/>
      <c r="I73" s="17"/>
      <c r="J73" s="17"/>
      <c r="K73" s="17"/>
      <c r="L73" s="17"/>
      <c r="M73" s="17"/>
      <c r="N73" s="17"/>
    </row>
    <row r="74" spans="2:14" ht="12" customHeight="1">
      <c r="B74" s="14"/>
      <c r="C74" s="14"/>
      <c r="D74" s="14"/>
      <c r="E74" s="17"/>
      <c r="F74" s="17"/>
      <c r="G74" s="17"/>
      <c r="H74" s="14"/>
      <c r="I74" s="17"/>
      <c r="J74" s="17"/>
      <c r="K74" s="17"/>
      <c r="L74" s="17"/>
      <c r="M74" s="17"/>
      <c r="N74" s="17"/>
    </row>
    <row r="75" spans="2:14" ht="12" customHeight="1">
      <c r="B75" s="14"/>
      <c r="C75" s="14"/>
      <c r="D75" s="14"/>
      <c r="E75" s="17"/>
      <c r="F75" s="17"/>
      <c r="G75" s="17"/>
      <c r="H75" s="14"/>
      <c r="I75" s="17"/>
      <c r="J75" s="17"/>
      <c r="K75" s="17"/>
      <c r="L75" s="17"/>
      <c r="M75" s="17"/>
      <c r="N75" s="17"/>
    </row>
    <row r="76" spans="2:14" ht="12" customHeight="1">
      <c r="B76" s="14"/>
      <c r="C76" s="14"/>
      <c r="D76" s="14"/>
      <c r="E76" s="17"/>
      <c r="F76" s="17"/>
      <c r="G76" s="17"/>
      <c r="H76" s="14"/>
      <c r="I76" s="17"/>
      <c r="J76" s="17"/>
      <c r="K76" s="17"/>
      <c r="L76" s="17"/>
      <c r="M76" s="17"/>
      <c r="N76" s="17"/>
    </row>
    <row r="77" spans="2:14" ht="12" customHeight="1">
      <c r="B77" s="14"/>
      <c r="C77" s="14"/>
      <c r="D77" s="14"/>
      <c r="E77" s="17"/>
      <c r="F77" s="17"/>
      <c r="G77" s="17"/>
      <c r="H77" s="14"/>
      <c r="I77" s="17"/>
      <c r="J77" s="17"/>
      <c r="K77" s="17"/>
      <c r="L77" s="17"/>
      <c r="M77" s="17"/>
      <c r="N77" s="17"/>
    </row>
    <row r="78" spans="2:14" ht="15.95" customHeight="1">
      <c r="C78" s="14"/>
      <c r="D78" s="14"/>
      <c r="E78" s="17"/>
      <c r="F78" s="17"/>
      <c r="G78" s="17"/>
      <c r="H78" s="14"/>
      <c r="I78" s="17"/>
    </row>
  </sheetData>
  <mergeCells count="4">
    <mergeCell ref="A4:B4"/>
    <mergeCell ref="A6:B6"/>
    <mergeCell ref="A7:B7"/>
    <mergeCell ref="A8:B8"/>
  </mergeCells>
  <phoneticPr fontId="4"/>
  <pageMargins left="0.78740157480314965" right="0.78740157480314965" top="0.74803149606299213" bottom="0.74803149606299213" header="0.31496062992125984" footer="0.31496062992125984"/>
  <pageSetup paperSize="9" firstPageNumber="130"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2:H104"/>
  <sheetViews>
    <sheetView showGridLines="0" view="pageBreakPreview" zoomScaleSheetLayoutView="100" workbookViewId="0">
      <pane xSplit="2" ySplit="5" topLeftCell="C72" activePane="bottomRight" state="frozen"/>
      <selection pane="topRight"/>
      <selection pane="bottomLeft"/>
      <selection pane="bottomRight" activeCell="D84" sqref="D84"/>
    </sheetView>
  </sheetViews>
  <sheetFormatPr defaultColWidth="7.125" defaultRowHeight="15.95" customHeight="1"/>
  <cols>
    <col min="1" max="1" width="5.625" style="14" customWidth="1"/>
    <col min="2" max="2" width="11.625" style="15" customWidth="1"/>
    <col min="3" max="6" width="16.625" style="15" customWidth="1"/>
    <col min="7" max="7" width="14.75" style="14" customWidth="1"/>
    <col min="8" max="8" width="7.5" style="14" bestFit="1" customWidth="1"/>
    <col min="9" max="16384" width="7.125" style="14"/>
  </cols>
  <sheetData>
    <row r="1" spans="1:7" ht="13.5" customHeight="1"/>
    <row r="2" spans="1:7" s="15" customFormat="1" ht="14.1" customHeight="1">
      <c r="A2" s="21"/>
      <c r="B2" s="21"/>
      <c r="C2" s="21"/>
      <c r="D2" s="21"/>
      <c r="E2" s="21"/>
      <c r="F2" s="21"/>
    </row>
    <row r="3" spans="1:7" s="15" customFormat="1" ht="18" customHeight="1">
      <c r="A3" s="124"/>
      <c r="B3" s="133"/>
      <c r="C3" s="142"/>
      <c r="D3" s="159" t="s">
        <v>173</v>
      </c>
      <c r="E3" s="172"/>
      <c r="F3" s="142"/>
    </row>
    <row r="4" spans="1:7" s="15" customFormat="1" ht="18" customHeight="1">
      <c r="A4" s="23" t="s">
        <v>458</v>
      </c>
      <c r="B4" s="34"/>
      <c r="C4" s="143" t="s">
        <v>185</v>
      </c>
      <c r="D4" s="96" t="s">
        <v>451</v>
      </c>
      <c r="E4" s="96" t="s">
        <v>184</v>
      </c>
      <c r="F4" s="143" t="s">
        <v>379</v>
      </c>
    </row>
    <row r="5" spans="1:7" s="15" customFormat="1" ht="18" customHeight="1">
      <c r="A5" s="125"/>
      <c r="B5" s="134"/>
      <c r="C5" s="144"/>
      <c r="D5" s="160" t="s">
        <v>423</v>
      </c>
      <c r="E5" s="173"/>
      <c r="F5" s="186" t="s">
        <v>386</v>
      </c>
    </row>
    <row r="6" spans="1:7" s="15" customFormat="1" ht="18" customHeight="1">
      <c r="A6" s="25" t="s">
        <v>6</v>
      </c>
      <c r="B6" s="36"/>
      <c r="C6" s="145">
        <v>42644</v>
      </c>
      <c r="D6" s="161">
        <v>42644</v>
      </c>
      <c r="E6" s="161">
        <v>42278</v>
      </c>
      <c r="F6" s="187">
        <v>42644</v>
      </c>
    </row>
    <row r="7" spans="1:7" s="15" customFormat="1" ht="18" customHeight="1">
      <c r="A7" s="25" t="s">
        <v>12</v>
      </c>
      <c r="B7" s="36"/>
      <c r="C7" s="146" t="s">
        <v>188</v>
      </c>
      <c r="D7" s="162" t="s">
        <v>190</v>
      </c>
      <c r="E7" s="162" t="s">
        <v>190</v>
      </c>
      <c r="F7" s="146" t="s">
        <v>218</v>
      </c>
    </row>
    <row r="8" spans="1:7" s="15" customFormat="1" ht="18" customHeight="1">
      <c r="A8" s="26" t="s">
        <v>51</v>
      </c>
      <c r="B8" s="37"/>
      <c r="C8" s="147">
        <v>389101</v>
      </c>
      <c r="D8" s="163">
        <v>1009659</v>
      </c>
      <c r="E8" s="174">
        <v>1023119</v>
      </c>
      <c r="F8" s="188">
        <v>86.758948641978705</v>
      </c>
    </row>
    <row r="9" spans="1:7" s="20" customFormat="1" ht="15" customHeight="1">
      <c r="A9" s="31" t="s">
        <v>69</v>
      </c>
      <c r="B9" s="41"/>
      <c r="C9" s="148">
        <v>135752</v>
      </c>
      <c r="D9" s="164">
        <v>313668</v>
      </c>
      <c r="E9" s="175">
        <v>315814</v>
      </c>
      <c r="F9" s="189">
        <v>346.18517333097884</v>
      </c>
      <c r="G9" s="20"/>
    </row>
    <row r="10" spans="1:7" s="15" customFormat="1" ht="15" customHeight="1">
      <c r="A10" s="126" t="s">
        <v>122</v>
      </c>
      <c r="B10" s="135" t="s">
        <v>396</v>
      </c>
      <c r="C10" s="149"/>
      <c r="D10" s="165"/>
      <c r="E10" s="176">
        <v>300264</v>
      </c>
      <c r="F10" s="190"/>
    </row>
    <row r="11" spans="1:7" s="15" customFormat="1" ht="15" customHeight="1">
      <c r="A11" s="126" t="s">
        <v>122</v>
      </c>
      <c r="B11" s="135" t="s">
        <v>397</v>
      </c>
      <c r="C11" s="149"/>
      <c r="D11" s="165"/>
      <c r="E11" s="176">
        <v>8533</v>
      </c>
      <c r="F11" s="190"/>
    </row>
    <row r="12" spans="1:7" s="15" customFormat="1" ht="15" customHeight="1">
      <c r="A12" s="127" t="s">
        <v>122</v>
      </c>
      <c r="B12" s="136" t="s">
        <v>350</v>
      </c>
      <c r="C12" s="150"/>
      <c r="D12" s="166"/>
      <c r="E12" s="177">
        <v>7017</v>
      </c>
      <c r="F12" s="191"/>
    </row>
    <row r="13" spans="1:7" s="15" customFormat="1" ht="15" customHeight="1">
      <c r="A13" s="128" t="s">
        <v>558</v>
      </c>
      <c r="B13" s="137"/>
      <c r="C13" s="151">
        <v>22310</v>
      </c>
      <c r="D13" s="167">
        <v>53841</v>
      </c>
      <c r="E13" s="178">
        <v>54730</v>
      </c>
      <c r="F13" s="192">
        <v>126.10610141702776</v>
      </c>
    </row>
    <row r="14" spans="1:7" s="15" customFormat="1" ht="15" customHeight="1">
      <c r="A14" s="126" t="s">
        <v>122</v>
      </c>
      <c r="B14" s="135" t="s">
        <v>123</v>
      </c>
      <c r="C14" s="149"/>
      <c r="D14" s="165"/>
      <c r="E14" s="176">
        <v>45811</v>
      </c>
      <c r="F14" s="190"/>
    </row>
    <row r="15" spans="1:7" s="15" customFormat="1" ht="15" customHeight="1">
      <c r="A15" s="129" t="s">
        <v>122</v>
      </c>
      <c r="B15" s="138" t="s">
        <v>2</v>
      </c>
      <c r="C15" s="152"/>
      <c r="D15" s="168"/>
      <c r="E15" s="179">
        <v>8919</v>
      </c>
      <c r="F15" s="193"/>
    </row>
    <row r="16" spans="1:7" s="15" customFormat="1" ht="15" customHeight="1">
      <c r="A16" s="29" t="s">
        <v>559</v>
      </c>
      <c r="B16" s="40"/>
      <c r="C16" s="153">
        <v>31447</v>
      </c>
      <c r="D16" s="167">
        <v>90888</v>
      </c>
      <c r="E16" s="178">
        <v>92197</v>
      </c>
      <c r="F16" s="192">
        <v>131.18937644341801</v>
      </c>
    </row>
    <row r="17" spans="1:6" s="15" customFormat="1" ht="15" customHeight="1">
      <c r="A17" s="126" t="s">
        <v>122</v>
      </c>
      <c r="B17" s="135" t="s">
        <v>284</v>
      </c>
      <c r="C17" s="149"/>
      <c r="D17" s="165"/>
      <c r="E17" s="176">
        <v>36334</v>
      </c>
      <c r="F17" s="190"/>
    </row>
    <row r="18" spans="1:6" s="15" customFormat="1" ht="15" customHeight="1">
      <c r="A18" s="126" t="s">
        <v>122</v>
      </c>
      <c r="B18" s="135" t="s">
        <v>205</v>
      </c>
      <c r="C18" s="149"/>
      <c r="D18" s="165"/>
      <c r="E18" s="176">
        <v>7053</v>
      </c>
      <c r="F18" s="190"/>
    </row>
    <row r="19" spans="1:6" s="15" customFormat="1" ht="15" customHeight="1">
      <c r="A19" s="126" t="s">
        <v>122</v>
      </c>
      <c r="B19" s="135" t="s">
        <v>285</v>
      </c>
      <c r="C19" s="149"/>
      <c r="D19" s="165"/>
      <c r="E19" s="176">
        <v>12515</v>
      </c>
      <c r="F19" s="190"/>
    </row>
    <row r="20" spans="1:6" s="15" customFormat="1" ht="15" customHeight="1">
      <c r="A20" s="126" t="s">
        <v>122</v>
      </c>
      <c r="B20" s="135" t="s">
        <v>126</v>
      </c>
      <c r="C20" s="149"/>
      <c r="D20" s="165"/>
      <c r="E20" s="176">
        <v>9130</v>
      </c>
      <c r="F20" s="190"/>
    </row>
    <row r="21" spans="1:6" s="15" customFormat="1" ht="15" customHeight="1">
      <c r="A21" s="126" t="s">
        <v>122</v>
      </c>
      <c r="B21" s="135" t="s">
        <v>398</v>
      </c>
      <c r="C21" s="149"/>
      <c r="D21" s="165"/>
      <c r="E21" s="176">
        <v>6327</v>
      </c>
      <c r="F21" s="190"/>
    </row>
    <row r="22" spans="1:6" s="15" customFormat="1" ht="15" customHeight="1">
      <c r="A22" s="126" t="s">
        <v>122</v>
      </c>
      <c r="B22" s="135" t="s">
        <v>29</v>
      </c>
      <c r="C22" s="149"/>
      <c r="D22" s="165"/>
      <c r="E22" s="176">
        <v>12607</v>
      </c>
      <c r="F22" s="190"/>
    </row>
    <row r="23" spans="1:6" s="15" customFormat="1" ht="15" customHeight="1">
      <c r="A23" s="126" t="s">
        <v>122</v>
      </c>
      <c r="B23" s="135" t="s">
        <v>16</v>
      </c>
      <c r="C23" s="149"/>
      <c r="D23" s="165"/>
      <c r="E23" s="176">
        <v>3426</v>
      </c>
      <c r="F23" s="190"/>
    </row>
    <row r="24" spans="1:6" s="15" customFormat="1" ht="15" customHeight="1">
      <c r="A24" s="129" t="s">
        <v>122</v>
      </c>
      <c r="B24" s="139" t="s">
        <v>0</v>
      </c>
      <c r="C24" s="152"/>
      <c r="D24" s="168"/>
      <c r="E24" s="179">
        <v>4805</v>
      </c>
      <c r="F24" s="193"/>
    </row>
    <row r="25" spans="1:6" s="15" customFormat="1" ht="15" customHeight="1">
      <c r="A25" s="29" t="s">
        <v>560</v>
      </c>
      <c r="B25" s="40"/>
      <c r="C25" s="153">
        <v>28318</v>
      </c>
      <c r="D25" s="167">
        <v>73230</v>
      </c>
      <c r="E25" s="178">
        <v>74175</v>
      </c>
      <c r="F25" s="192">
        <v>80.18878254965945</v>
      </c>
    </row>
    <row r="26" spans="1:6" s="15" customFormat="1" ht="15" customHeight="1">
      <c r="A26" s="126" t="s">
        <v>122</v>
      </c>
      <c r="B26" s="135" t="s">
        <v>32</v>
      </c>
      <c r="C26" s="149"/>
      <c r="D26" s="165"/>
      <c r="E26" s="176">
        <v>58252</v>
      </c>
      <c r="F26" s="190"/>
    </row>
    <row r="27" spans="1:6" s="15" customFormat="1" ht="15" customHeight="1">
      <c r="A27" s="126" t="s">
        <v>122</v>
      </c>
      <c r="B27" s="135" t="s">
        <v>37</v>
      </c>
      <c r="C27" s="149"/>
      <c r="D27" s="165"/>
      <c r="E27" s="176">
        <v>9658</v>
      </c>
      <c r="F27" s="190"/>
    </row>
    <row r="28" spans="1:6" s="15" customFormat="1" ht="15" customHeight="1">
      <c r="A28" s="129" t="s">
        <v>122</v>
      </c>
      <c r="B28" s="139" t="s">
        <v>39</v>
      </c>
      <c r="C28" s="152"/>
      <c r="D28" s="168"/>
      <c r="E28" s="179">
        <v>6265</v>
      </c>
      <c r="F28" s="193"/>
    </row>
    <row r="29" spans="1:6" s="15" customFormat="1" ht="15" customHeight="1">
      <c r="A29" s="29" t="s">
        <v>561</v>
      </c>
      <c r="B29" s="40"/>
      <c r="C29" s="153">
        <v>11100</v>
      </c>
      <c r="D29" s="167">
        <v>27806</v>
      </c>
      <c r="E29" s="178">
        <v>28375</v>
      </c>
      <c r="F29" s="192">
        <v>115.33452237753536</v>
      </c>
    </row>
    <row r="30" spans="1:6" s="15" customFormat="1" ht="15" customHeight="1">
      <c r="A30" s="126" t="s">
        <v>122</v>
      </c>
      <c r="B30" s="135" t="s">
        <v>41</v>
      </c>
      <c r="C30" s="149"/>
      <c r="D30" s="165"/>
      <c r="E30" s="176">
        <v>22828</v>
      </c>
      <c r="F30" s="190"/>
    </row>
    <row r="31" spans="1:6" s="15" customFormat="1" ht="15" customHeight="1">
      <c r="A31" s="129" t="s">
        <v>122</v>
      </c>
      <c r="B31" s="139" t="s">
        <v>44</v>
      </c>
      <c r="C31" s="152"/>
      <c r="D31" s="168"/>
      <c r="E31" s="179">
        <v>5547</v>
      </c>
      <c r="F31" s="193"/>
    </row>
    <row r="32" spans="1:6" s="15" customFormat="1" ht="15" customHeight="1">
      <c r="A32" s="29" t="s">
        <v>513</v>
      </c>
      <c r="B32" s="40"/>
      <c r="C32" s="153">
        <v>16594</v>
      </c>
      <c r="D32" s="167">
        <v>45651</v>
      </c>
      <c r="E32" s="178">
        <v>46613</v>
      </c>
      <c r="F32" s="192">
        <v>57.719588828058818</v>
      </c>
    </row>
    <row r="33" spans="1:7" s="15" customFormat="1" ht="15" customHeight="1">
      <c r="A33" s="126" t="s">
        <v>122</v>
      </c>
      <c r="B33" s="135" t="s">
        <v>50</v>
      </c>
      <c r="C33" s="149"/>
      <c r="D33" s="165"/>
      <c r="E33" s="176">
        <v>28918</v>
      </c>
      <c r="F33" s="190"/>
    </row>
    <row r="34" spans="1:7" s="15" customFormat="1" ht="15" customHeight="1">
      <c r="A34" s="126" t="s">
        <v>122</v>
      </c>
      <c r="B34" s="135" t="s">
        <v>34</v>
      </c>
      <c r="C34" s="149"/>
      <c r="D34" s="165"/>
      <c r="E34" s="176">
        <v>8374</v>
      </c>
      <c r="F34" s="190"/>
    </row>
    <row r="35" spans="1:7" s="15" customFormat="1" ht="15" customHeight="1">
      <c r="A35" s="126" t="s">
        <v>122</v>
      </c>
      <c r="B35" s="135" t="s">
        <v>52</v>
      </c>
      <c r="C35" s="149"/>
      <c r="D35" s="165"/>
      <c r="E35" s="176">
        <v>6996</v>
      </c>
      <c r="F35" s="190"/>
    </row>
    <row r="36" spans="1:7" s="15" customFormat="1" ht="15" customHeight="1">
      <c r="A36" s="129" t="s">
        <v>122</v>
      </c>
      <c r="B36" s="139" t="s">
        <v>57</v>
      </c>
      <c r="C36" s="152"/>
      <c r="D36" s="168"/>
      <c r="E36" s="179">
        <v>2325</v>
      </c>
      <c r="F36" s="193"/>
    </row>
    <row r="37" spans="1:7" s="15" customFormat="1" ht="15" customHeight="1">
      <c r="A37" s="130" t="s">
        <v>562</v>
      </c>
      <c r="B37" s="140"/>
      <c r="C37" s="154">
        <v>11427</v>
      </c>
      <c r="D37" s="169">
        <v>31437</v>
      </c>
      <c r="E37" s="180">
        <v>32038</v>
      </c>
      <c r="F37" s="194">
        <v>44.432666214382635</v>
      </c>
    </row>
    <row r="38" spans="1:7" s="15" customFormat="1" ht="15" customHeight="1">
      <c r="A38" s="31" t="s">
        <v>382</v>
      </c>
      <c r="B38" s="41"/>
      <c r="C38" s="153">
        <v>28413</v>
      </c>
      <c r="D38" s="167">
        <v>78905</v>
      </c>
      <c r="E38" s="178">
        <v>79927</v>
      </c>
      <c r="F38" s="192">
        <v>65.232847493778891</v>
      </c>
    </row>
    <row r="39" spans="1:7" s="15" customFormat="1" ht="15" customHeight="1">
      <c r="A39" s="126" t="s">
        <v>122</v>
      </c>
      <c r="B39" s="135" t="s">
        <v>64</v>
      </c>
      <c r="C39" s="149"/>
      <c r="D39" s="165"/>
      <c r="E39" s="176">
        <v>43191</v>
      </c>
      <c r="F39" s="190"/>
    </row>
    <row r="40" spans="1:7" s="15" customFormat="1" ht="15" customHeight="1">
      <c r="A40" s="126" t="s">
        <v>122</v>
      </c>
      <c r="B40" s="135" t="s">
        <v>68</v>
      </c>
      <c r="C40" s="149"/>
      <c r="D40" s="165"/>
      <c r="E40" s="176">
        <v>4619</v>
      </c>
      <c r="F40" s="190"/>
    </row>
    <row r="41" spans="1:7" s="15" customFormat="1" ht="15" customHeight="1">
      <c r="A41" s="126" t="s">
        <v>122</v>
      </c>
      <c r="B41" s="135" t="s">
        <v>70</v>
      </c>
      <c r="C41" s="149"/>
      <c r="D41" s="165"/>
      <c r="E41" s="176">
        <v>5522</v>
      </c>
      <c r="F41" s="190"/>
    </row>
    <row r="42" spans="1:7" s="15" customFormat="1" ht="15" customHeight="1">
      <c r="A42" s="126" t="s">
        <v>122</v>
      </c>
      <c r="B42" s="135" t="s">
        <v>71</v>
      </c>
      <c r="C42" s="149"/>
      <c r="D42" s="165"/>
      <c r="E42" s="176">
        <v>4794</v>
      </c>
      <c r="F42" s="190"/>
    </row>
    <row r="43" spans="1:7" s="15" customFormat="1" ht="15" customHeight="1">
      <c r="A43" s="126" t="s">
        <v>122</v>
      </c>
      <c r="B43" s="135" t="s">
        <v>35</v>
      </c>
      <c r="C43" s="149"/>
      <c r="D43" s="165"/>
      <c r="E43" s="176">
        <v>6056</v>
      </c>
      <c r="F43" s="190"/>
    </row>
    <row r="44" spans="1:7" s="15" customFormat="1" ht="15" customHeight="1">
      <c r="A44" s="126" t="s">
        <v>122</v>
      </c>
      <c r="B44" s="135" t="s">
        <v>24</v>
      </c>
      <c r="C44" s="149"/>
      <c r="D44" s="165"/>
      <c r="E44" s="176">
        <v>4800</v>
      </c>
      <c r="F44" s="190"/>
    </row>
    <row r="45" spans="1:7" s="15" customFormat="1" ht="15" customHeight="1">
      <c r="A45" s="126" t="s">
        <v>122</v>
      </c>
      <c r="B45" s="135" t="s">
        <v>76</v>
      </c>
      <c r="C45" s="149"/>
      <c r="D45" s="165"/>
      <c r="E45" s="176">
        <v>3478</v>
      </c>
      <c r="F45" s="190"/>
    </row>
    <row r="46" spans="1:7" s="15" customFormat="1" ht="15" customHeight="1">
      <c r="A46" s="129" t="s">
        <v>122</v>
      </c>
      <c r="B46" s="139" t="s">
        <v>49</v>
      </c>
      <c r="C46" s="152"/>
      <c r="D46" s="168"/>
      <c r="E46" s="179">
        <v>7467</v>
      </c>
      <c r="F46" s="193"/>
    </row>
    <row r="47" spans="1:7" s="15" customFormat="1" ht="15" customHeight="1">
      <c r="A47" s="30" t="s">
        <v>519</v>
      </c>
      <c r="B47" s="40"/>
      <c r="C47" s="155">
        <v>12125</v>
      </c>
      <c r="D47" s="167">
        <v>32809</v>
      </c>
      <c r="E47" s="181">
        <v>33083</v>
      </c>
      <c r="F47" s="192">
        <v>335.74498567335246</v>
      </c>
    </row>
    <row r="48" spans="1:7" s="15" customFormat="1" ht="15" customHeight="1">
      <c r="A48" s="126" t="s">
        <v>122</v>
      </c>
      <c r="B48" s="141" t="s">
        <v>8</v>
      </c>
      <c r="C48" s="149"/>
      <c r="D48" s="165"/>
      <c r="E48" s="182">
        <v>7491</v>
      </c>
      <c r="F48" s="190"/>
      <c r="G48" s="15"/>
    </row>
    <row r="49" spans="1:7" s="15" customFormat="1" ht="15" customHeight="1">
      <c r="A49" s="126" t="s">
        <v>122</v>
      </c>
      <c r="B49" s="141" t="s">
        <v>79</v>
      </c>
      <c r="C49" s="149"/>
      <c r="D49" s="165"/>
      <c r="E49" s="182">
        <v>4207</v>
      </c>
      <c r="F49" s="190"/>
      <c r="G49" s="15"/>
    </row>
    <row r="50" spans="1:7" s="15" customFormat="1" ht="15" customHeight="1">
      <c r="A50" s="129" t="s">
        <v>122</v>
      </c>
      <c r="B50" s="138" t="s">
        <v>80</v>
      </c>
      <c r="C50" s="152"/>
      <c r="D50" s="168"/>
      <c r="E50" s="183">
        <v>21385</v>
      </c>
      <c r="F50" s="193"/>
      <c r="G50" s="15"/>
    </row>
    <row r="51" spans="1:7" s="15" customFormat="1" ht="15" customHeight="1">
      <c r="A51" s="30" t="s">
        <v>563</v>
      </c>
      <c r="B51" s="40"/>
      <c r="C51" s="153">
        <v>28346</v>
      </c>
      <c r="D51" s="167">
        <v>81616</v>
      </c>
      <c r="E51" s="181">
        <v>82783</v>
      </c>
      <c r="F51" s="192">
        <v>94.161080794213007</v>
      </c>
      <c r="G51" s="15"/>
    </row>
    <row r="52" spans="1:7" s="15" customFormat="1" ht="15" customHeight="1">
      <c r="A52" s="126" t="s">
        <v>122</v>
      </c>
      <c r="B52" s="141" t="s">
        <v>85</v>
      </c>
      <c r="C52" s="149"/>
      <c r="D52" s="165"/>
      <c r="E52" s="182">
        <v>35873</v>
      </c>
      <c r="F52" s="190"/>
      <c r="G52" s="15"/>
    </row>
    <row r="53" spans="1:7" s="15" customFormat="1" ht="15" customHeight="1">
      <c r="A53" s="126" t="s">
        <v>122</v>
      </c>
      <c r="B53" s="135" t="s">
        <v>89</v>
      </c>
      <c r="C53" s="149"/>
      <c r="D53" s="165"/>
      <c r="E53" s="182">
        <v>5126</v>
      </c>
      <c r="F53" s="190"/>
      <c r="G53" s="15"/>
    </row>
    <row r="54" spans="1:7" s="15" customFormat="1" ht="15" customHeight="1">
      <c r="A54" s="126" t="s">
        <v>122</v>
      </c>
      <c r="B54" s="135" t="s">
        <v>66</v>
      </c>
      <c r="C54" s="149"/>
      <c r="D54" s="165"/>
      <c r="E54" s="182">
        <v>8427</v>
      </c>
      <c r="F54" s="190"/>
      <c r="G54" s="15"/>
    </row>
    <row r="55" spans="1:7" s="15" customFormat="1" ht="15" customHeight="1">
      <c r="A55" s="126" t="s">
        <v>122</v>
      </c>
      <c r="B55" s="135" t="s">
        <v>90</v>
      </c>
      <c r="C55" s="149"/>
      <c r="D55" s="165"/>
      <c r="E55" s="182">
        <v>9524</v>
      </c>
      <c r="F55" s="190"/>
      <c r="G55" s="15"/>
    </row>
    <row r="56" spans="1:7" s="15" customFormat="1" ht="15" customHeight="1">
      <c r="A56" s="126" t="s">
        <v>122</v>
      </c>
      <c r="B56" s="135" t="s">
        <v>92</v>
      </c>
      <c r="C56" s="149"/>
      <c r="D56" s="165"/>
      <c r="E56" s="182">
        <v>6841</v>
      </c>
      <c r="F56" s="190"/>
      <c r="G56" s="15"/>
    </row>
    <row r="57" spans="1:7" s="15" customFormat="1" ht="15" customHeight="1">
      <c r="A57" s="126" t="s">
        <v>122</v>
      </c>
      <c r="B57" s="135" t="s">
        <v>46</v>
      </c>
      <c r="C57" s="149"/>
      <c r="D57" s="165"/>
      <c r="E57" s="182">
        <v>3606</v>
      </c>
      <c r="F57" s="190"/>
      <c r="G57" s="15"/>
    </row>
    <row r="58" spans="1:7" s="15" customFormat="1" ht="15" customHeight="1">
      <c r="A58" s="126" t="s">
        <v>122</v>
      </c>
      <c r="B58" s="135" t="s">
        <v>54</v>
      </c>
      <c r="C58" s="149"/>
      <c r="D58" s="165"/>
      <c r="E58" s="182">
        <v>7045</v>
      </c>
      <c r="F58" s="190"/>
      <c r="G58" s="15"/>
    </row>
    <row r="59" spans="1:7" s="15" customFormat="1" ht="15" customHeight="1">
      <c r="A59" s="129" t="s">
        <v>122</v>
      </c>
      <c r="B59" s="139" t="s">
        <v>95</v>
      </c>
      <c r="C59" s="152"/>
      <c r="D59" s="168"/>
      <c r="E59" s="183">
        <v>6341</v>
      </c>
      <c r="F59" s="193"/>
      <c r="G59" s="15"/>
    </row>
    <row r="60" spans="1:7" s="15" customFormat="1" ht="15" customHeight="1">
      <c r="A60" s="29" t="s">
        <v>564</v>
      </c>
      <c r="B60" s="40"/>
      <c r="C60" s="153">
        <v>12189</v>
      </c>
      <c r="D60" s="167">
        <v>32594</v>
      </c>
      <c r="E60" s="181">
        <v>33224</v>
      </c>
      <c r="F60" s="192">
        <v>28.274749297338563</v>
      </c>
      <c r="G60" s="15"/>
    </row>
    <row r="61" spans="1:7" s="15" customFormat="1" ht="15" customHeight="1">
      <c r="A61" s="126" t="s">
        <v>122</v>
      </c>
      <c r="B61" s="141" t="s">
        <v>62</v>
      </c>
      <c r="C61" s="149"/>
      <c r="D61" s="165"/>
      <c r="E61" s="182">
        <v>18158</v>
      </c>
      <c r="F61" s="190"/>
      <c r="G61" s="15"/>
    </row>
    <row r="62" spans="1:7" s="15" customFormat="1" ht="15" customHeight="1">
      <c r="A62" s="126" t="s">
        <v>122</v>
      </c>
      <c r="B62" s="141" t="s">
        <v>28</v>
      </c>
      <c r="C62" s="149"/>
      <c r="D62" s="165"/>
      <c r="E62" s="182">
        <v>5850</v>
      </c>
      <c r="F62" s="190"/>
      <c r="G62" s="15"/>
    </row>
    <row r="63" spans="1:7" s="15" customFormat="1" ht="15" customHeight="1">
      <c r="A63" s="126" t="s">
        <v>122</v>
      </c>
      <c r="B63" s="141" t="s">
        <v>7</v>
      </c>
      <c r="C63" s="149"/>
      <c r="D63" s="165"/>
      <c r="E63" s="182">
        <v>2836</v>
      </c>
      <c r="F63" s="190"/>
      <c r="G63" s="15"/>
    </row>
    <row r="64" spans="1:7" s="15" customFormat="1" ht="15" customHeight="1">
      <c r="A64" s="129" t="s">
        <v>122</v>
      </c>
      <c r="B64" s="138" t="s">
        <v>98</v>
      </c>
      <c r="C64" s="152"/>
      <c r="D64" s="168"/>
      <c r="E64" s="183">
        <v>6380</v>
      </c>
      <c r="F64" s="193"/>
      <c r="G64" s="15"/>
    </row>
    <row r="65" spans="1:7" s="15" customFormat="1" ht="15" customHeight="1">
      <c r="A65" s="30" t="s">
        <v>4</v>
      </c>
      <c r="B65" s="40"/>
      <c r="C65" s="153">
        <v>8763</v>
      </c>
      <c r="D65" s="167">
        <v>24860</v>
      </c>
      <c r="E65" s="181">
        <v>25324</v>
      </c>
      <c r="F65" s="192">
        <v>103.09791398830507</v>
      </c>
      <c r="G65" s="15"/>
    </row>
    <row r="66" spans="1:7" s="15" customFormat="1" ht="15" customHeight="1">
      <c r="A66" s="126" t="s">
        <v>122</v>
      </c>
      <c r="B66" s="135" t="s">
        <v>33</v>
      </c>
      <c r="C66" s="149"/>
      <c r="D66" s="165"/>
      <c r="E66" s="182">
        <v>10292</v>
      </c>
      <c r="F66" s="190"/>
      <c r="G66" s="15"/>
    </row>
    <row r="67" spans="1:7" s="15" customFormat="1" ht="15" customHeight="1">
      <c r="A67" s="126" t="s">
        <v>122</v>
      </c>
      <c r="B67" s="135" t="s">
        <v>87</v>
      </c>
      <c r="C67" s="149"/>
      <c r="D67" s="165"/>
      <c r="E67" s="182">
        <v>4157</v>
      </c>
      <c r="F67" s="190"/>
      <c r="G67" s="15"/>
    </row>
    <row r="68" spans="1:7" s="15" customFormat="1" ht="15" customHeight="1">
      <c r="A68" s="129" t="s">
        <v>122</v>
      </c>
      <c r="B68" s="139" t="s">
        <v>31</v>
      </c>
      <c r="C68" s="152"/>
      <c r="D68" s="168"/>
      <c r="E68" s="183">
        <v>10875</v>
      </c>
      <c r="F68" s="193"/>
      <c r="G68" s="15"/>
    </row>
    <row r="69" spans="1:7" s="15" customFormat="1" ht="15" customHeight="1">
      <c r="A69" s="29" t="s">
        <v>550</v>
      </c>
      <c r="B69" s="40"/>
      <c r="C69" s="153">
        <v>9519</v>
      </c>
      <c r="D69" s="167">
        <v>26993</v>
      </c>
      <c r="E69" s="181">
        <v>27523</v>
      </c>
      <c r="F69" s="192">
        <v>24.683602180035848</v>
      </c>
      <c r="G69" s="15"/>
    </row>
    <row r="70" spans="1:7" s="15" customFormat="1" ht="15" customHeight="1">
      <c r="A70" s="126" t="s">
        <v>122</v>
      </c>
      <c r="B70" s="135" t="s">
        <v>103</v>
      </c>
      <c r="C70" s="149"/>
      <c r="D70" s="165"/>
      <c r="E70" s="182">
        <v>12489</v>
      </c>
      <c r="F70" s="190"/>
      <c r="G70" s="15"/>
    </row>
    <row r="71" spans="1:7" s="15" customFormat="1" ht="15" customHeight="1">
      <c r="A71" s="126" t="s">
        <v>122</v>
      </c>
      <c r="B71" s="135" t="s">
        <v>104</v>
      </c>
      <c r="C71" s="149"/>
      <c r="D71" s="165"/>
      <c r="E71" s="182">
        <v>10397</v>
      </c>
      <c r="F71" s="190"/>
      <c r="G71" s="15"/>
    </row>
    <row r="72" spans="1:7" s="15" customFormat="1" ht="15" customHeight="1">
      <c r="A72" s="129" t="s">
        <v>122</v>
      </c>
      <c r="B72" s="139" t="s">
        <v>106</v>
      </c>
      <c r="C72" s="152"/>
      <c r="D72" s="168"/>
      <c r="E72" s="183">
        <v>4637</v>
      </c>
      <c r="F72" s="193"/>
      <c r="G72" s="15"/>
    </row>
    <row r="73" spans="1:7" s="15" customFormat="1" ht="15" customHeight="1">
      <c r="A73" s="131" t="s">
        <v>571</v>
      </c>
      <c r="B73" s="140"/>
      <c r="C73" s="154">
        <v>2135</v>
      </c>
      <c r="D73" s="169">
        <v>5214</v>
      </c>
      <c r="E73" s="184">
        <v>5339</v>
      </c>
      <c r="F73" s="194">
        <v>25.85027268220129</v>
      </c>
      <c r="G73" s="15"/>
    </row>
    <row r="74" spans="1:7" s="15" customFormat="1" ht="15" customHeight="1">
      <c r="A74" s="131" t="s">
        <v>565</v>
      </c>
      <c r="B74" s="140"/>
      <c r="C74" s="154">
        <v>908</v>
      </c>
      <c r="D74" s="169">
        <v>2302</v>
      </c>
      <c r="E74" s="184">
        <v>2381</v>
      </c>
      <c r="F74" s="194">
        <v>8.9669679027734492</v>
      </c>
      <c r="G74" s="15"/>
    </row>
    <row r="75" spans="1:7" s="15" customFormat="1" ht="15" customHeight="1">
      <c r="A75" s="131" t="s">
        <v>566</v>
      </c>
      <c r="B75" s="140"/>
      <c r="C75" s="156">
        <v>1222</v>
      </c>
      <c r="D75" s="170">
        <v>3323</v>
      </c>
      <c r="E75" s="185">
        <v>3359</v>
      </c>
      <c r="F75" s="195">
        <v>11.778258249743027</v>
      </c>
      <c r="G75" s="15"/>
    </row>
    <row r="76" spans="1:7" s="15" customFormat="1" ht="15" customHeight="1">
      <c r="A76" s="132" t="s">
        <v>567</v>
      </c>
      <c r="B76" s="41"/>
      <c r="C76" s="153">
        <v>5980</v>
      </c>
      <c r="D76" s="167">
        <v>16714</v>
      </c>
      <c r="E76" s="181">
        <v>17078</v>
      </c>
      <c r="F76" s="192">
        <v>67.400596822324388</v>
      </c>
      <c r="G76" s="15"/>
    </row>
    <row r="77" spans="1:7" s="15" customFormat="1" ht="15" customHeight="1">
      <c r="A77" s="126" t="s">
        <v>122</v>
      </c>
      <c r="B77" s="135" t="s">
        <v>143</v>
      </c>
      <c r="C77" s="149"/>
      <c r="D77" s="165"/>
      <c r="E77" s="182">
        <v>4847</v>
      </c>
      <c r="F77" s="190"/>
      <c r="G77" s="15"/>
    </row>
    <row r="78" spans="1:7" s="15" customFormat="1" ht="15" customHeight="1">
      <c r="A78" s="126" t="s">
        <v>122</v>
      </c>
      <c r="B78" s="135" t="s">
        <v>144</v>
      </c>
      <c r="C78" s="149"/>
      <c r="D78" s="165"/>
      <c r="E78" s="182">
        <v>6434</v>
      </c>
      <c r="F78" s="190"/>
      <c r="G78" s="15"/>
    </row>
    <row r="79" spans="1:7" s="15" customFormat="1" ht="15" customHeight="1">
      <c r="A79" s="129" t="s">
        <v>122</v>
      </c>
      <c r="B79" s="139" t="s">
        <v>147</v>
      </c>
      <c r="C79" s="152"/>
      <c r="D79" s="168"/>
      <c r="E79" s="183">
        <v>5797</v>
      </c>
      <c r="F79" s="193"/>
      <c r="G79" s="15"/>
    </row>
    <row r="80" spans="1:7" s="15" customFormat="1" ht="15" customHeight="1">
      <c r="A80" s="30" t="s">
        <v>81</v>
      </c>
      <c r="B80" s="40"/>
      <c r="C80" s="153">
        <v>2680</v>
      </c>
      <c r="D80" s="167">
        <v>7142</v>
      </c>
      <c r="E80" s="181">
        <v>7309</v>
      </c>
      <c r="F80" s="192">
        <v>30.503117792773555</v>
      </c>
      <c r="G80" s="15"/>
    </row>
    <row r="81" spans="1:8" s="15" customFormat="1" ht="15" customHeight="1">
      <c r="A81" s="126" t="s">
        <v>122</v>
      </c>
      <c r="B81" s="135" t="s">
        <v>149</v>
      </c>
      <c r="C81" s="149"/>
      <c r="D81" s="165"/>
      <c r="E81" s="182">
        <v>3528</v>
      </c>
      <c r="F81" s="190"/>
      <c r="G81" s="15"/>
      <c r="H81" s="15"/>
    </row>
    <row r="82" spans="1:8" s="15" customFormat="1" ht="15" customHeight="1">
      <c r="A82" s="129" t="s">
        <v>122</v>
      </c>
      <c r="B82" s="139" t="s">
        <v>150</v>
      </c>
      <c r="C82" s="152"/>
      <c r="D82" s="168"/>
      <c r="E82" s="183">
        <v>3781</v>
      </c>
      <c r="F82" s="193"/>
      <c r="G82" s="15"/>
      <c r="H82" s="15"/>
    </row>
    <row r="83" spans="1:8" s="15" customFormat="1" ht="15" customHeight="1">
      <c r="A83" s="131" t="s">
        <v>191</v>
      </c>
      <c r="B83" s="140"/>
      <c r="C83" s="154">
        <v>3538</v>
      </c>
      <c r="D83" s="169">
        <v>9269</v>
      </c>
      <c r="E83" s="184">
        <v>9463</v>
      </c>
      <c r="F83" s="194">
        <v>43.127675414107578</v>
      </c>
      <c r="G83" s="15"/>
      <c r="H83" s="15"/>
    </row>
    <row r="84" spans="1:8" s="15" customFormat="1" ht="15" customHeight="1">
      <c r="A84" s="131" t="s">
        <v>568</v>
      </c>
      <c r="B84" s="140"/>
      <c r="C84" s="154">
        <v>2221</v>
      </c>
      <c r="D84" s="169">
        <v>5979</v>
      </c>
      <c r="E84" s="184">
        <v>6080</v>
      </c>
      <c r="F84" s="194">
        <v>351.70588235294116</v>
      </c>
      <c r="G84" s="15"/>
      <c r="H84" s="196"/>
    </row>
    <row r="85" spans="1:8" s="15" customFormat="1" ht="15" customHeight="1">
      <c r="A85" s="131" t="s">
        <v>517</v>
      </c>
      <c r="B85" s="140"/>
      <c r="C85" s="154">
        <v>1559</v>
      </c>
      <c r="D85" s="169">
        <v>4887</v>
      </c>
      <c r="E85" s="184">
        <v>4986</v>
      </c>
      <c r="F85" s="194">
        <v>101.91866527632951</v>
      </c>
      <c r="G85" s="15"/>
      <c r="H85" s="196"/>
    </row>
    <row r="86" spans="1:8" s="15" customFormat="1" ht="15" customHeight="1">
      <c r="A86" s="131" t="s">
        <v>333</v>
      </c>
      <c r="B86" s="140"/>
      <c r="C86" s="154">
        <v>810</v>
      </c>
      <c r="D86" s="169">
        <v>3076</v>
      </c>
      <c r="E86" s="184">
        <v>3110</v>
      </c>
      <c r="F86" s="194">
        <v>18.082417259420374</v>
      </c>
      <c r="G86" s="15"/>
      <c r="H86" s="15"/>
    </row>
    <row r="87" spans="1:8" s="15" customFormat="1" ht="15" customHeight="1">
      <c r="A87" s="132" t="s">
        <v>58</v>
      </c>
      <c r="B87" s="41"/>
      <c r="C87" s="153">
        <v>6141</v>
      </c>
      <c r="D87" s="167">
        <v>19926</v>
      </c>
      <c r="E87" s="181">
        <v>20279</v>
      </c>
      <c r="F87" s="192">
        <v>118.3675894023999</v>
      </c>
      <c r="G87" s="15"/>
      <c r="H87" s="15"/>
    </row>
    <row r="88" spans="1:8" s="15" customFormat="1" ht="15" customHeight="1">
      <c r="A88" s="126" t="s">
        <v>122</v>
      </c>
      <c r="B88" s="135" t="s">
        <v>78</v>
      </c>
      <c r="C88" s="149"/>
      <c r="D88" s="165"/>
      <c r="E88" s="182">
        <v>6359</v>
      </c>
      <c r="F88" s="190"/>
      <c r="G88" s="15"/>
      <c r="H88" s="15"/>
    </row>
    <row r="89" spans="1:8" s="15" customFormat="1" ht="15" customHeight="1">
      <c r="A89" s="126" t="s">
        <v>122</v>
      </c>
      <c r="B89" s="135" t="s">
        <v>156</v>
      </c>
      <c r="C89" s="149"/>
      <c r="D89" s="165"/>
      <c r="E89" s="182">
        <v>7054</v>
      </c>
      <c r="F89" s="190"/>
      <c r="G89" s="15"/>
      <c r="H89" s="15"/>
    </row>
    <row r="90" spans="1:8" s="15" customFormat="1" ht="15" customHeight="1">
      <c r="A90" s="129" t="s">
        <v>122</v>
      </c>
      <c r="B90" s="139" t="s">
        <v>158</v>
      </c>
      <c r="C90" s="152"/>
      <c r="D90" s="168"/>
      <c r="E90" s="183">
        <v>6866</v>
      </c>
      <c r="F90" s="193"/>
      <c r="G90" s="15"/>
      <c r="H90" s="15"/>
    </row>
    <row r="91" spans="1:8" s="15" customFormat="1" ht="15" customHeight="1">
      <c r="A91" s="31" t="s">
        <v>569</v>
      </c>
      <c r="B91" s="41"/>
      <c r="C91" s="154">
        <v>4800</v>
      </c>
      <c r="D91" s="169">
        <v>14995</v>
      </c>
      <c r="E91" s="184">
        <v>15319</v>
      </c>
      <c r="F91" s="194">
        <v>64.975301152612872</v>
      </c>
      <c r="G91" s="15"/>
      <c r="H91" s="15"/>
    </row>
    <row r="92" spans="1:8" s="15" customFormat="1" ht="15" customHeight="1">
      <c r="A92" s="32" t="s">
        <v>421</v>
      </c>
      <c r="B92" s="42"/>
      <c r="C92" s="154">
        <v>804</v>
      </c>
      <c r="D92" s="169">
        <v>2580</v>
      </c>
      <c r="E92" s="184">
        <v>2610</v>
      </c>
      <c r="F92" s="194">
        <v>12.666306642446855</v>
      </c>
      <c r="G92" s="15"/>
      <c r="H92" s="15"/>
    </row>
    <row r="93" spans="1:8" s="15" customFormat="1" ht="10.5" customHeight="1">
      <c r="C93" s="157" t="s">
        <v>146</v>
      </c>
      <c r="D93" s="171"/>
    </row>
    <row r="94" spans="1:8" s="15" customFormat="1" ht="10.5" customHeight="1">
      <c r="C94" s="55" t="s">
        <v>327</v>
      </c>
    </row>
    <row r="95" spans="1:8" s="15" customFormat="1" ht="10.5" customHeight="1">
      <c r="C95" s="158" t="s">
        <v>529</v>
      </c>
    </row>
    <row r="96" spans="1:8" s="15" customFormat="1" ht="10.5" customHeight="1">
      <c r="C96" s="157" t="s">
        <v>515</v>
      </c>
    </row>
    <row r="97" spans="2:3" s="15" customFormat="1" ht="10.5" customHeight="1">
      <c r="C97" s="55" t="s">
        <v>365</v>
      </c>
    </row>
    <row r="98" spans="2:3" s="15" customFormat="1" ht="12" customHeight="1"/>
    <row r="99" spans="2:3" s="15" customFormat="1" ht="12" customHeight="1"/>
    <row r="100" spans="2:3" s="15" customFormat="1" ht="12" customHeight="1"/>
    <row r="101" spans="2:3" s="15" customFormat="1" ht="12" customHeight="1"/>
    <row r="102" spans="2:3" s="15" customFormat="1" ht="12" customHeight="1"/>
    <row r="103" spans="2:3" s="15" customFormat="1" ht="12" customHeight="1"/>
    <row r="104" spans="2:3" s="15" customFormat="1" ht="12" customHeight="1">
      <c r="C104" s="15"/>
    </row>
    <row r="105" spans="2:3" ht="12" customHeight="1"/>
    <row r="106" spans="2:3" ht="12" customHeight="1"/>
    <row r="107" spans="2:3" ht="12" customHeight="1"/>
  </sheetData>
  <mergeCells count="5">
    <mergeCell ref="D3:E3"/>
    <mergeCell ref="A4:B4"/>
    <mergeCell ref="A6:B6"/>
    <mergeCell ref="A7:B7"/>
    <mergeCell ref="A8:B8"/>
  </mergeCells>
  <phoneticPr fontId="4"/>
  <pageMargins left="0.78740157480314965" right="0.78740157480314965" top="0.74803149606299213" bottom="0.74803149606299213" header="0.31496062992125984" footer="0.31496062992125984"/>
  <pageSetup paperSize="9" scale="98" firstPageNumber="132"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2:AH48"/>
  <sheetViews>
    <sheetView showGridLines="0" topLeftCell="A14" zoomScaleSheetLayoutView="100" workbookViewId="0">
      <selection activeCell="A9" sqref="A9:B33"/>
    </sheetView>
  </sheetViews>
  <sheetFormatPr defaultColWidth="7.125" defaultRowHeight="15.95" customHeight="1"/>
  <cols>
    <col min="1" max="1" width="3.625" style="14" customWidth="1"/>
    <col min="2" max="2" width="11.625" style="15" customWidth="1"/>
    <col min="3" max="9" width="10.125" style="18" customWidth="1"/>
    <col min="10" max="12" width="7.125" style="14"/>
    <col min="13" max="13" width="9" style="14" bestFit="1" customWidth="1"/>
    <col min="14" max="16384" width="7.125" style="14"/>
  </cols>
  <sheetData>
    <row r="1" spans="1:9" ht="14.1" customHeight="1"/>
    <row r="2" spans="1:9" s="15" customFormat="1" ht="14.1" customHeight="1">
      <c r="A2" s="21"/>
      <c r="B2" s="21"/>
      <c r="C2" s="21"/>
      <c r="D2" s="21"/>
      <c r="E2" s="21"/>
      <c r="F2" s="21"/>
      <c r="G2" s="21"/>
      <c r="H2" s="21"/>
      <c r="I2" s="21"/>
    </row>
    <row r="3" spans="1:9" s="19" customFormat="1" ht="21" customHeight="1">
      <c r="A3" s="22"/>
      <c r="B3" s="33"/>
      <c r="C3" s="131" t="s">
        <v>475</v>
      </c>
      <c r="D3" s="205"/>
      <c r="E3" s="205"/>
      <c r="F3" s="205"/>
      <c r="G3" s="205"/>
      <c r="H3" s="205"/>
      <c r="I3" s="213"/>
    </row>
    <row r="4" spans="1:9" s="19" customFormat="1" ht="21" customHeight="1">
      <c r="A4" s="23" t="s">
        <v>459</v>
      </c>
      <c r="B4" s="34"/>
      <c r="C4" s="94" t="s">
        <v>5</v>
      </c>
      <c r="D4" s="94" t="s">
        <v>203</v>
      </c>
      <c r="E4" s="94" t="s">
        <v>9</v>
      </c>
      <c r="F4" s="94" t="s">
        <v>204</v>
      </c>
      <c r="G4" s="94" t="s">
        <v>206</v>
      </c>
      <c r="H4" s="94" t="s">
        <v>209</v>
      </c>
      <c r="I4" s="94" t="s">
        <v>210</v>
      </c>
    </row>
    <row r="5" spans="1:9" s="19" customFormat="1" ht="21" customHeight="1">
      <c r="A5" s="24"/>
      <c r="B5" s="35"/>
      <c r="C5" s="144"/>
      <c r="D5" s="144"/>
      <c r="E5" s="207" t="s">
        <v>429</v>
      </c>
      <c r="F5" s="144"/>
      <c r="G5" s="144"/>
      <c r="H5" s="144"/>
      <c r="I5" s="144"/>
    </row>
    <row r="6" spans="1:9" s="15" customFormat="1" ht="18" customHeight="1">
      <c r="A6" s="25" t="s">
        <v>6</v>
      </c>
      <c r="B6" s="36"/>
      <c r="C6" s="197" t="s">
        <v>115</v>
      </c>
      <c r="D6" s="197" t="s">
        <v>115</v>
      </c>
      <c r="E6" s="197" t="s">
        <v>115</v>
      </c>
      <c r="F6" s="197" t="s">
        <v>115</v>
      </c>
      <c r="G6" s="197" t="s">
        <v>115</v>
      </c>
      <c r="H6" s="197" t="s">
        <v>115</v>
      </c>
      <c r="I6" s="197" t="s">
        <v>115</v>
      </c>
    </row>
    <row r="7" spans="1:9" s="15" customFormat="1" ht="18" customHeight="1">
      <c r="A7" s="25" t="s">
        <v>12</v>
      </c>
      <c r="B7" s="36"/>
      <c r="C7" s="198" t="s">
        <v>190</v>
      </c>
      <c r="D7" s="198" t="s">
        <v>353</v>
      </c>
      <c r="E7" s="198" t="s">
        <v>353</v>
      </c>
      <c r="F7" s="198" t="s">
        <v>353</v>
      </c>
      <c r="G7" s="198" t="s">
        <v>213</v>
      </c>
      <c r="H7" s="198" t="s">
        <v>214</v>
      </c>
      <c r="I7" s="214" t="s">
        <v>416</v>
      </c>
    </row>
    <row r="8" spans="1:9" s="15" customFormat="1" ht="18" customHeight="1">
      <c r="A8" s="26" t="s">
        <v>51</v>
      </c>
      <c r="B8" s="37"/>
      <c r="C8" s="199">
        <v>5666</v>
      </c>
      <c r="D8" s="199">
        <v>15244</v>
      </c>
      <c r="E8" s="199">
        <v>13</v>
      </c>
      <c r="F8" s="208">
        <v>-9578</v>
      </c>
      <c r="G8" s="199">
        <v>133</v>
      </c>
      <c r="H8" s="199">
        <v>3510</v>
      </c>
      <c r="I8" s="199">
        <v>1393</v>
      </c>
    </row>
    <row r="9" spans="1:9" s="20" customFormat="1" ht="18" customHeight="1">
      <c r="A9" s="27" t="s">
        <v>69</v>
      </c>
      <c r="B9" s="38"/>
      <c r="C9" s="200">
        <v>2082</v>
      </c>
      <c r="D9" s="200">
        <v>3610</v>
      </c>
      <c r="E9" s="200">
        <v>6</v>
      </c>
      <c r="F9" s="209">
        <v>-1528</v>
      </c>
      <c r="G9" s="200">
        <v>46</v>
      </c>
      <c r="H9" s="200">
        <v>1310</v>
      </c>
      <c r="I9" s="200">
        <v>478</v>
      </c>
    </row>
    <row r="10" spans="1:9" s="15" customFormat="1" ht="18" customHeight="1">
      <c r="A10" s="28" t="s">
        <v>558</v>
      </c>
      <c r="B10" s="39"/>
      <c r="C10" s="201">
        <v>254</v>
      </c>
      <c r="D10" s="201">
        <v>915</v>
      </c>
      <c r="E10" s="201">
        <v>1</v>
      </c>
      <c r="F10" s="210">
        <v>-661</v>
      </c>
      <c r="G10" s="201">
        <v>8</v>
      </c>
      <c r="H10" s="201">
        <v>175</v>
      </c>
      <c r="I10" s="201">
        <v>76</v>
      </c>
    </row>
    <row r="11" spans="1:9" s="15" customFormat="1" ht="18" customHeight="1">
      <c r="A11" s="29" t="s">
        <v>559</v>
      </c>
      <c r="B11" s="40"/>
      <c r="C11" s="201">
        <v>499</v>
      </c>
      <c r="D11" s="201">
        <v>1490</v>
      </c>
      <c r="E11" s="201">
        <v>0</v>
      </c>
      <c r="F11" s="210">
        <v>-991</v>
      </c>
      <c r="G11" s="201">
        <v>11</v>
      </c>
      <c r="H11" s="201">
        <v>297</v>
      </c>
      <c r="I11" s="201">
        <v>116</v>
      </c>
    </row>
    <row r="12" spans="1:9" s="15" customFormat="1" ht="18" customHeight="1">
      <c r="A12" s="29" t="s">
        <v>560</v>
      </c>
      <c r="B12" s="40"/>
      <c r="C12" s="201">
        <v>391</v>
      </c>
      <c r="D12" s="201">
        <v>1111</v>
      </c>
      <c r="E12" s="201">
        <v>1</v>
      </c>
      <c r="F12" s="210">
        <v>-720</v>
      </c>
      <c r="G12" s="201">
        <v>6</v>
      </c>
      <c r="H12" s="201">
        <v>254</v>
      </c>
      <c r="I12" s="201">
        <v>116</v>
      </c>
    </row>
    <row r="13" spans="1:9" s="15" customFormat="1" ht="18" customHeight="1">
      <c r="A13" s="29" t="s">
        <v>561</v>
      </c>
      <c r="B13" s="40"/>
      <c r="C13" s="201">
        <v>111</v>
      </c>
      <c r="D13" s="201">
        <v>553</v>
      </c>
      <c r="E13" s="201">
        <v>0</v>
      </c>
      <c r="F13" s="210">
        <v>-442</v>
      </c>
      <c r="G13" s="201">
        <v>4</v>
      </c>
      <c r="H13" s="201">
        <v>75</v>
      </c>
      <c r="I13" s="201">
        <v>45</v>
      </c>
    </row>
    <row r="14" spans="1:9" s="15" customFormat="1" ht="18" customHeight="1">
      <c r="A14" s="29" t="s">
        <v>513</v>
      </c>
      <c r="B14" s="40"/>
      <c r="C14" s="201">
        <v>216</v>
      </c>
      <c r="D14" s="201">
        <v>831</v>
      </c>
      <c r="E14" s="201">
        <v>0</v>
      </c>
      <c r="F14" s="210">
        <v>-615</v>
      </c>
      <c r="G14" s="201">
        <v>3</v>
      </c>
      <c r="H14" s="201">
        <v>125</v>
      </c>
      <c r="I14" s="201">
        <v>54</v>
      </c>
    </row>
    <row r="15" spans="1:9" s="15" customFormat="1" ht="18" customHeight="1">
      <c r="A15" s="29" t="s">
        <v>562</v>
      </c>
      <c r="B15" s="40"/>
      <c r="C15" s="201">
        <v>158</v>
      </c>
      <c r="D15" s="201">
        <v>506</v>
      </c>
      <c r="E15" s="201">
        <v>0</v>
      </c>
      <c r="F15" s="210">
        <v>-348</v>
      </c>
      <c r="G15" s="201">
        <v>4</v>
      </c>
      <c r="H15" s="201">
        <v>108</v>
      </c>
      <c r="I15" s="201">
        <v>46</v>
      </c>
    </row>
    <row r="16" spans="1:9" s="15" customFormat="1" ht="18" customHeight="1">
      <c r="A16" s="29" t="s">
        <v>382</v>
      </c>
      <c r="B16" s="40"/>
      <c r="C16" s="201">
        <v>454</v>
      </c>
      <c r="D16" s="201">
        <v>1200</v>
      </c>
      <c r="E16" s="201">
        <v>0</v>
      </c>
      <c r="F16" s="210">
        <v>-746</v>
      </c>
      <c r="G16" s="201">
        <v>11</v>
      </c>
      <c r="H16" s="201">
        <v>258</v>
      </c>
      <c r="I16" s="201">
        <v>104</v>
      </c>
    </row>
    <row r="17" spans="1:9" s="15" customFormat="1" ht="18" customHeight="1">
      <c r="A17" s="30" t="s">
        <v>519</v>
      </c>
      <c r="B17" s="40"/>
      <c r="C17" s="202">
        <v>195</v>
      </c>
      <c r="D17" s="202">
        <v>418</v>
      </c>
      <c r="E17" s="202">
        <v>2</v>
      </c>
      <c r="F17" s="211">
        <v>-223</v>
      </c>
      <c r="G17" s="202">
        <v>4</v>
      </c>
      <c r="H17" s="202">
        <v>110</v>
      </c>
      <c r="I17" s="202">
        <v>44</v>
      </c>
    </row>
    <row r="18" spans="1:9" s="15" customFormat="1" ht="18" customHeight="1">
      <c r="A18" s="30" t="s">
        <v>563</v>
      </c>
      <c r="B18" s="40"/>
      <c r="C18" s="201">
        <v>451</v>
      </c>
      <c r="D18" s="201">
        <v>1344</v>
      </c>
      <c r="E18" s="201">
        <v>0</v>
      </c>
      <c r="F18" s="211">
        <v>-893</v>
      </c>
      <c r="G18" s="201">
        <v>11</v>
      </c>
      <c r="H18" s="201">
        <v>296</v>
      </c>
      <c r="I18" s="201">
        <v>108</v>
      </c>
    </row>
    <row r="19" spans="1:9" s="15" customFormat="1" ht="18" customHeight="1">
      <c r="A19" s="29" t="s">
        <v>564</v>
      </c>
      <c r="B19" s="40"/>
      <c r="C19" s="201">
        <v>161</v>
      </c>
      <c r="D19" s="201">
        <v>648</v>
      </c>
      <c r="E19" s="201">
        <v>1</v>
      </c>
      <c r="F19" s="211">
        <v>-487</v>
      </c>
      <c r="G19" s="201">
        <v>4</v>
      </c>
      <c r="H19" s="201">
        <v>86</v>
      </c>
      <c r="I19" s="201">
        <v>39</v>
      </c>
    </row>
    <row r="20" spans="1:9" s="15" customFormat="1" ht="18" customHeight="1">
      <c r="A20" s="30" t="s">
        <v>4</v>
      </c>
      <c r="B20" s="40"/>
      <c r="C20" s="201">
        <v>147</v>
      </c>
      <c r="D20" s="201">
        <v>398</v>
      </c>
      <c r="E20" s="201">
        <v>0</v>
      </c>
      <c r="F20" s="211">
        <v>-251</v>
      </c>
      <c r="G20" s="201">
        <v>3</v>
      </c>
      <c r="H20" s="201">
        <v>92</v>
      </c>
      <c r="I20" s="201">
        <v>35</v>
      </c>
    </row>
    <row r="21" spans="1:9" s="15" customFormat="1" ht="18" customHeight="1">
      <c r="A21" s="29" t="s">
        <v>550</v>
      </c>
      <c r="B21" s="40"/>
      <c r="C21" s="201">
        <v>130</v>
      </c>
      <c r="D21" s="201">
        <v>493</v>
      </c>
      <c r="E21" s="201">
        <v>0</v>
      </c>
      <c r="F21" s="211">
        <v>-363</v>
      </c>
      <c r="G21" s="201">
        <v>4</v>
      </c>
      <c r="H21" s="201">
        <v>68</v>
      </c>
      <c r="I21" s="201">
        <v>39</v>
      </c>
    </row>
    <row r="22" spans="1:9" s="15" customFormat="1" ht="18" customHeight="1">
      <c r="A22" s="30" t="s">
        <v>571</v>
      </c>
      <c r="B22" s="40"/>
      <c r="C22" s="201">
        <v>25</v>
      </c>
      <c r="D22" s="201">
        <v>99</v>
      </c>
      <c r="E22" s="201">
        <v>0</v>
      </c>
      <c r="F22" s="210">
        <v>-74</v>
      </c>
      <c r="G22" s="201">
        <v>1</v>
      </c>
      <c r="H22" s="201">
        <v>15</v>
      </c>
      <c r="I22" s="201">
        <v>3</v>
      </c>
    </row>
    <row r="23" spans="1:9" s="15" customFormat="1" ht="18" customHeight="1">
      <c r="A23" s="30" t="s">
        <v>565</v>
      </c>
      <c r="B23" s="40"/>
      <c r="C23" s="201">
        <v>5</v>
      </c>
      <c r="D23" s="201">
        <v>58</v>
      </c>
      <c r="E23" s="201">
        <v>0</v>
      </c>
      <c r="F23" s="210">
        <v>-53</v>
      </c>
      <c r="G23" s="201">
        <v>1</v>
      </c>
      <c r="H23" s="201">
        <v>6</v>
      </c>
      <c r="I23" s="201">
        <v>1</v>
      </c>
    </row>
    <row r="24" spans="1:9" s="15" customFormat="1" ht="18" customHeight="1">
      <c r="A24" s="30" t="s">
        <v>566</v>
      </c>
      <c r="B24" s="40"/>
      <c r="C24" s="201">
        <v>16</v>
      </c>
      <c r="D24" s="201">
        <v>63</v>
      </c>
      <c r="E24" s="201">
        <v>0</v>
      </c>
      <c r="F24" s="211">
        <v>-47</v>
      </c>
      <c r="G24" s="201">
        <v>0</v>
      </c>
      <c r="H24" s="201">
        <v>9</v>
      </c>
      <c r="I24" s="201">
        <v>2</v>
      </c>
    </row>
    <row r="25" spans="1:9" s="15" customFormat="1" ht="18" customHeight="1">
      <c r="A25" s="30" t="s">
        <v>567</v>
      </c>
      <c r="B25" s="40"/>
      <c r="C25" s="201">
        <v>60</v>
      </c>
      <c r="D25" s="201">
        <v>307</v>
      </c>
      <c r="E25" s="201">
        <v>0</v>
      </c>
      <c r="F25" s="211">
        <v>-247</v>
      </c>
      <c r="G25" s="201">
        <v>3</v>
      </c>
      <c r="H25" s="201">
        <v>48</v>
      </c>
      <c r="I25" s="201">
        <v>16</v>
      </c>
    </row>
    <row r="26" spans="1:9" s="15" customFormat="1" ht="18" customHeight="1">
      <c r="A26" s="30" t="s">
        <v>81</v>
      </c>
      <c r="B26" s="40"/>
      <c r="C26" s="201">
        <v>17</v>
      </c>
      <c r="D26" s="201">
        <v>139</v>
      </c>
      <c r="E26" s="201">
        <v>0</v>
      </c>
      <c r="F26" s="211">
        <v>-122</v>
      </c>
      <c r="G26" s="201">
        <v>2</v>
      </c>
      <c r="H26" s="201">
        <v>12</v>
      </c>
      <c r="I26" s="201">
        <v>9</v>
      </c>
    </row>
    <row r="27" spans="1:9" s="15" customFormat="1" ht="18" customHeight="1">
      <c r="A27" s="30" t="s">
        <v>191</v>
      </c>
      <c r="B27" s="40"/>
      <c r="C27" s="201">
        <v>51</v>
      </c>
      <c r="D27" s="201">
        <v>199</v>
      </c>
      <c r="E27" s="201">
        <v>0</v>
      </c>
      <c r="F27" s="211">
        <v>-148</v>
      </c>
      <c r="G27" s="201">
        <v>0</v>
      </c>
      <c r="H27" s="201">
        <v>25</v>
      </c>
      <c r="I27" s="201">
        <v>9</v>
      </c>
    </row>
    <row r="28" spans="1:9" s="15" customFormat="1" ht="18" customHeight="1">
      <c r="A28" s="30" t="s">
        <v>568</v>
      </c>
      <c r="B28" s="40"/>
      <c r="C28" s="201">
        <v>18</v>
      </c>
      <c r="D28" s="201">
        <v>95</v>
      </c>
      <c r="E28" s="201">
        <v>0</v>
      </c>
      <c r="F28" s="211">
        <v>-77</v>
      </c>
      <c r="G28" s="201">
        <v>1</v>
      </c>
      <c r="H28" s="201">
        <v>18</v>
      </c>
      <c r="I28" s="201">
        <v>8</v>
      </c>
    </row>
    <row r="29" spans="1:9" s="15" customFormat="1" ht="18" customHeight="1">
      <c r="A29" s="30" t="s">
        <v>517</v>
      </c>
      <c r="B29" s="40"/>
      <c r="C29" s="201">
        <v>16</v>
      </c>
      <c r="D29" s="201">
        <v>67</v>
      </c>
      <c r="E29" s="201">
        <v>0</v>
      </c>
      <c r="F29" s="211">
        <v>-51</v>
      </c>
      <c r="G29" s="201">
        <v>0</v>
      </c>
      <c r="H29" s="201">
        <v>11</v>
      </c>
      <c r="I29" s="201">
        <v>3</v>
      </c>
    </row>
    <row r="30" spans="1:9" s="15" customFormat="1" ht="18" customHeight="1">
      <c r="A30" s="30" t="s">
        <v>333</v>
      </c>
      <c r="B30" s="40"/>
      <c r="C30" s="201">
        <v>15</v>
      </c>
      <c r="D30" s="201">
        <v>34</v>
      </c>
      <c r="E30" s="201">
        <v>0</v>
      </c>
      <c r="F30" s="211">
        <v>-19</v>
      </c>
      <c r="G30" s="201">
        <v>0</v>
      </c>
      <c r="H30" s="201">
        <v>10</v>
      </c>
      <c r="I30" s="201">
        <v>3</v>
      </c>
    </row>
    <row r="31" spans="1:9" s="15" customFormat="1" ht="18" customHeight="1">
      <c r="A31" s="30" t="s">
        <v>58</v>
      </c>
      <c r="B31" s="40"/>
      <c r="C31" s="201">
        <v>101</v>
      </c>
      <c r="D31" s="201">
        <v>351</v>
      </c>
      <c r="E31" s="201">
        <v>2</v>
      </c>
      <c r="F31" s="211">
        <v>-250</v>
      </c>
      <c r="G31" s="201">
        <v>2</v>
      </c>
      <c r="H31" s="201">
        <v>47</v>
      </c>
      <c r="I31" s="201">
        <v>24</v>
      </c>
    </row>
    <row r="32" spans="1:9" s="15" customFormat="1" ht="18" customHeight="1">
      <c r="A32" s="31" t="s">
        <v>569</v>
      </c>
      <c r="B32" s="41"/>
      <c r="C32" s="201">
        <v>76</v>
      </c>
      <c r="D32" s="201">
        <v>281</v>
      </c>
      <c r="E32" s="201">
        <v>0</v>
      </c>
      <c r="F32" s="211">
        <v>-205</v>
      </c>
      <c r="G32" s="201">
        <v>3</v>
      </c>
      <c r="H32" s="201">
        <v>49</v>
      </c>
      <c r="I32" s="201">
        <v>15</v>
      </c>
    </row>
    <row r="33" spans="1:34" s="15" customFormat="1" ht="18" customHeight="1">
      <c r="A33" s="32" t="s">
        <v>421</v>
      </c>
      <c r="B33" s="42"/>
      <c r="C33" s="203">
        <v>17</v>
      </c>
      <c r="D33" s="203">
        <v>34</v>
      </c>
      <c r="E33" s="203">
        <v>0</v>
      </c>
      <c r="F33" s="212">
        <v>-17</v>
      </c>
      <c r="G33" s="203">
        <v>1</v>
      </c>
      <c r="H33" s="203">
        <v>6</v>
      </c>
      <c r="I33" s="203">
        <v>0</v>
      </c>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s="15" customFormat="1" ht="12" customHeight="1">
      <c r="C34" s="158" t="s">
        <v>91</v>
      </c>
      <c r="D34" s="206"/>
      <c r="E34" s="206"/>
      <c r="F34" s="206"/>
      <c r="G34" s="206"/>
      <c r="H34" s="206"/>
      <c r="I34" s="206"/>
    </row>
    <row r="35" spans="1:34" s="15" customFormat="1" ht="12" customHeight="1">
      <c r="C35" s="204"/>
      <c r="D35" s="15"/>
      <c r="E35" s="15"/>
      <c r="F35" s="15"/>
      <c r="G35" s="15"/>
      <c r="H35" s="15"/>
      <c r="I35" s="15"/>
    </row>
    <row r="36" spans="1:34" s="15" customFormat="1" ht="12" customHeight="1">
      <c r="C36" s="15"/>
      <c r="D36" s="15"/>
      <c r="E36" s="15"/>
      <c r="F36" s="15"/>
      <c r="G36" s="15"/>
      <c r="H36" s="15"/>
      <c r="I36" s="15"/>
    </row>
    <row r="37" spans="1:34" s="15" customFormat="1" ht="12" customHeight="1">
      <c r="C37" s="15"/>
      <c r="D37" s="15"/>
      <c r="E37" s="15"/>
      <c r="F37" s="15"/>
      <c r="G37" s="15"/>
      <c r="H37" s="15"/>
      <c r="I37" s="15"/>
    </row>
    <row r="38" spans="1:34" s="15" customFormat="1" ht="12" customHeight="1">
      <c r="C38" s="15"/>
      <c r="D38" s="15"/>
      <c r="E38" s="15"/>
      <c r="F38" s="15"/>
      <c r="G38" s="15"/>
      <c r="H38" s="15"/>
      <c r="I38" s="15"/>
    </row>
    <row r="39" spans="1:34" s="15" customFormat="1" ht="12" customHeight="1">
      <c r="C39" s="15"/>
      <c r="D39" s="15"/>
      <c r="E39" s="15"/>
      <c r="F39" s="15"/>
      <c r="G39" s="15"/>
      <c r="H39" s="15"/>
      <c r="I39" s="15"/>
    </row>
    <row r="40" spans="1:34" s="15" customFormat="1" ht="12" customHeight="1">
      <c r="C40" s="15"/>
      <c r="D40" s="15"/>
      <c r="E40" s="15"/>
      <c r="F40" s="15"/>
      <c r="G40" s="15"/>
      <c r="H40" s="15"/>
      <c r="I40" s="15"/>
    </row>
    <row r="41" spans="1:34" s="15" customFormat="1" ht="12" customHeight="1">
      <c r="C41" s="15"/>
      <c r="D41" s="15"/>
      <c r="E41" s="15"/>
      <c r="F41" s="15"/>
      <c r="G41" s="15"/>
      <c r="H41" s="15"/>
      <c r="I41" s="15"/>
    </row>
    <row r="42" spans="1:34" s="15" customFormat="1" ht="12" customHeight="1">
      <c r="C42" s="15"/>
      <c r="D42" s="15"/>
      <c r="E42" s="15"/>
      <c r="F42" s="15"/>
      <c r="G42" s="15"/>
      <c r="H42" s="15"/>
      <c r="I42" s="15"/>
    </row>
    <row r="43" spans="1:34" s="15" customFormat="1" ht="12" customHeight="1">
      <c r="C43" s="15"/>
      <c r="D43" s="15"/>
      <c r="E43" s="15"/>
      <c r="F43" s="15"/>
      <c r="G43" s="15"/>
      <c r="H43" s="15"/>
      <c r="I43" s="15"/>
    </row>
    <row r="44" spans="1:34" s="15" customFormat="1" ht="12" customHeight="1">
      <c r="C44" s="15"/>
      <c r="D44" s="15"/>
      <c r="E44" s="15"/>
      <c r="F44" s="15"/>
      <c r="G44" s="15"/>
      <c r="H44" s="15"/>
      <c r="I44" s="15"/>
    </row>
    <row r="45" spans="1:34" s="15" customFormat="1" ht="12" customHeight="1">
      <c r="C45" s="15"/>
      <c r="D45" s="15"/>
      <c r="E45" s="15"/>
      <c r="F45" s="15"/>
      <c r="G45" s="15"/>
      <c r="H45" s="15"/>
      <c r="I45" s="15"/>
    </row>
    <row r="46" spans="1:34" s="15" customFormat="1" ht="12" customHeight="1">
      <c r="A46" s="14"/>
      <c r="B46" s="15"/>
      <c r="C46" s="18"/>
      <c r="D46" s="18"/>
      <c r="E46" s="18"/>
      <c r="F46" s="18"/>
      <c r="G46" s="18"/>
      <c r="H46" s="18"/>
      <c r="I46" s="18"/>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s="15" customFormat="1" ht="12" customHeight="1">
      <c r="A47" s="14"/>
      <c r="B47" s="15"/>
      <c r="C47" s="18"/>
      <c r="D47" s="18"/>
      <c r="E47" s="18"/>
      <c r="F47" s="18"/>
      <c r="G47" s="18"/>
      <c r="H47" s="18"/>
      <c r="I47" s="18"/>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s="15" customFormat="1" ht="12" customHeight="1">
      <c r="A48" s="14"/>
      <c r="B48" s="15"/>
      <c r="C48" s="18"/>
      <c r="D48" s="18"/>
      <c r="E48" s="18"/>
      <c r="F48" s="18"/>
      <c r="G48" s="18"/>
      <c r="H48" s="18"/>
      <c r="I48" s="18"/>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sheetData>
  <mergeCells count="4">
    <mergeCell ref="A4:B4"/>
    <mergeCell ref="A6:B6"/>
    <mergeCell ref="A7:B7"/>
    <mergeCell ref="A8:B8"/>
  </mergeCells>
  <phoneticPr fontId="4"/>
  <pageMargins left="0.78740157480314965" right="0.78740157480314965" top="0.74803149606299213" bottom="0.74803149606299213" header="0.31496062992125984" footer="0.31496062992125984"/>
  <pageSetup paperSize="9" firstPageNumber="134"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2:W108"/>
  <sheetViews>
    <sheetView showGridLines="0" view="pageBreakPreview" zoomScaleSheetLayoutView="100" workbookViewId="0">
      <pane xSplit="2" ySplit="5" topLeftCell="C72" activePane="bottomRight" state="frozen"/>
      <selection pane="topRight"/>
      <selection pane="bottomLeft"/>
      <selection pane="bottomRight" activeCell="E88" sqref="E88"/>
    </sheetView>
  </sheetViews>
  <sheetFormatPr defaultColWidth="7.125" defaultRowHeight="15.95" customHeight="1"/>
  <cols>
    <col min="1" max="1" width="5.625" style="215" customWidth="1"/>
    <col min="2" max="2" width="12.625" style="216" customWidth="1"/>
    <col min="3" max="23" width="11.5" style="216" customWidth="1"/>
    <col min="24" max="16384" width="7.125" style="215"/>
  </cols>
  <sheetData>
    <row r="1" spans="1:23" ht="14.1" customHeight="1"/>
    <row r="2" spans="1:23" s="216" customFormat="1" ht="14.1" customHeight="1">
      <c r="A2" s="219"/>
      <c r="B2" s="219"/>
      <c r="C2" s="219"/>
      <c r="D2" s="219"/>
      <c r="E2" s="219"/>
      <c r="F2" s="219"/>
      <c r="G2" s="219"/>
      <c r="H2" s="219"/>
      <c r="I2" s="219"/>
      <c r="J2" s="219"/>
      <c r="K2" s="219"/>
      <c r="L2" s="219"/>
      <c r="M2" s="219"/>
      <c r="N2" s="219"/>
      <c r="O2" s="219"/>
      <c r="P2" s="219"/>
      <c r="Q2" s="219"/>
      <c r="R2" s="219"/>
      <c r="S2" s="219"/>
      <c r="T2" s="219"/>
      <c r="U2" s="219"/>
      <c r="V2" s="219"/>
      <c r="W2" s="219"/>
    </row>
    <row r="3" spans="1:23" s="217" customFormat="1" ht="21" customHeight="1">
      <c r="A3" s="220"/>
      <c r="B3" s="226"/>
      <c r="C3" s="232" t="s">
        <v>478</v>
      </c>
      <c r="D3" s="248"/>
      <c r="E3" s="248"/>
      <c r="F3" s="248"/>
      <c r="G3" s="248"/>
      <c r="H3" s="259"/>
      <c r="I3" s="260" t="s">
        <v>405</v>
      </c>
      <c r="J3" s="262"/>
      <c r="K3" s="262"/>
      <c r="L3" s="262"/>
      <c r="M3" s="262"/>
      <c r="N3" s="268"/>
      <c r="O3" s="260" t="s">
        <v>405</v>
      </c>
      <c r="P3" s="262"/>
      <c r="Q3" s="262"/>
      <c r="R3" s="262"/>
      <c r="S3" s="262"/>
      <c r="T3" s="268"/>
      <c r="U3" s="280" t="s">
        <v>405</v>
      </c>
      <c r="V3" s="281"/>
      <c r="W3" s="283"/>
    </row>
    <row r="4" spans="1:23" s="217" customFormat="1" ht="15" customHeight="1">
      <c r="A4" s="221" t="s">
        <v>459</v>
      </c>
      <c r="B4" s="227"/>
      <c r="C4" s="233" t="s">
        <v>141</v>
      </c>
      <c r="D4" s="233" t="s">
        <v>175</v>
      </c>
      <c r="E4" s="233" t="s">
        <v>177</v>
      </c>
      <c r="F4" s="233" t="s">
        <v>181</v>
      </c>
      <c r="G4" s="257" t="s">
        <v>572</v>
      </c>
      <c r="H4" s="233" t="s">
        <v>145</v>
      </c>
      <c r="I4" s="261" t="s">
        <v>183</v>
      </c>
      <c r="J4" s="263" t="s">
        <v>575</v>
      </c>
      <c r="K4" s="233" t="s">
        <v>345</v>
      </c>
      <c r="L4" s="233" t="s">
        <v>195</v>
      </c>
      <c r="M4" s="233" t="s">
        <v>520</v>
      </c>
      <c r="N4" s="233" t="s">
        <v>521</v>
      </c>
      <c r="O4" s="269" t="s">
        <v>576</v>
      </c>
      <c r="P4" s="272" t="s">
        <v>437</v>
      </c>
      <c r="Q4" s="275" t="s">
        <v>211</v>
      </c>
      <c r="R4" s="263" t="s">
        <v>447</v>
      </c>
      <c r="S4" s="275" t="s">
        <v>579</v>
      </c>
      <c r="T4" s="233" t="s">
        <v>522</v>
      </c>
      <c r="U4" s="275" t="s">
        <v>430</v>
      </c>
      <c r="V4" s="272" t="s">
        <v>385</v>
      </c>
      <c r="W4" s="272" t="s">
        <v>584</v>
      </c>
    </row>
    <row r="5" spans="1:23" s="217" customFormat="1" ht="15" customHeight="1">
      <c r="A5" s="222"/>
      <c r="B5" s="228"/>
      <c r="C5" s="234"/>
      <c r="D5" s="234"/>
      <c r="E5" s="234"/>
      <c r="F5" s="234"/>
      <c r="G5" s="258" t="s">
        <v>573</v>
      </c>
      <c r="H5" s="234"/>
      <c r="I5" s="234"/>
      <c r="J5" s="264" t="s">
        <v>133</v>
      </c>
      <c r="K5" s="266" t="s">
        <v>182</v>
      </c>
      <c r="L5" s="266" t="s">
        <v>271</v>
      </c>
      <c r="M5" s="266" t="s">
        <v>101</v>
      </c>
      <c r="N5" s="266" t="s">
        <v>186</v>
      </c>
      <c r="O5" s="270" t="s">
        <v>501</v>
      </c>
      <c r="P5" s="273" t="s">
        <v>239</v>
      </c>
      <c r="Q5" s="276" t="s">
        <v>577</v>
      </c>
      <c r="R5" s="278" t="s">
        <v>578</v>
      </c>
      <c r="S5" s="271" t="s">
        <v>580</v>
      </c>
      <c r="T5" s="267" t="s">
        <v>462</v>
      </c>
      <c r="U5" s="271" t="s">
        <v>581</v>
      </c>
      <c r="V5" s="282" t="s">
        <v>582</v>
      </c>
      <c r="W5" s="282" t="s">
        <v>582</v>
      </c>
    </row>
    <row r="6" spans="1:23" s="217" customFormat="1" ht="15" customHeight="1">
      <c r="A6" s="223"/>
      <c r="B6" s="229"/>
      <c r="C6" s="235"/>
      <c r="D6" s="235"/>
      <c r="E6" s="235"/>
      <c r="F6" s="235"/>
      <c r="G6" s="258" t="s">
        <v>574</v>
      </c>
      <c r="H6" s="235"/>
      <c r="I6" s="235"/>
      <c r="J6" s="264" t="s">
        <v>257</v>
      </c>
      <c r="K6" s="266"/>
      <c r="L6" s="266"/>
      <c r="M6" s="267"/>
      <c r="N6" s="267"/>
      <c r="O6" s="271"/>
      <c r="P6" s="273" t="s">
        <v>385</v>
      </c>
      <c r="Q6" s="276" t="s">
        <v>217</v>
      </c>
      <c r="R6" s="278" t="s">
        <v>570</v>
      </c>
      <c r="S6" s="279"/>
      <c r="T6" s="267"/>
      <c r="U6" s="271"/>
      <c r="V6" s="282" t="s">
        <v>583</v>
      </c>
      <c r="W6" s="282" t="s">
        <v>583</v>
      </c>
    </row>
    <row r="7" spans="1:23" s="216" customFormat="1" ht="18" customHeight="1">
      <c r="A7" s="224" t="s">
        <v>6</v>
      </c>
      <c r="B7" s="230"/>
      <c r="C7" s="236">
        <v>42278</v>
      </c>
      <c r="D7" s="236">
        <v>42278</v>
      </c>
      <c r="E7" s="236">
        <v>42278</v>
      </c>
      <c r="F7" s="236">
        <v>42278</v>
      </c>
      <c r="G7" s="236">
        <v>42278</v>
      </c>
      <c r="H7" s="236">
        <v>42278</v>
      </c>
      <c r="I7" s="236">
        <v>42278</v>
      </c>
      <c r="J7" s="236">
        <v>42278</v>
      </c>
      <c r="K7" s="236">
        <v>42278</v>
      </c>
      <c r="L7" s="236">
        <v>42278</v>
      </c>
      <c r="M7" s="236">
        <v>42278</v>
      </c>
      <c r="N7" s="236">
        <v>42278</v>
      </c>
      <c r="O7" s="236">
        <v>42278</v>
      </c>
      <c r="P7" s="236">
        <v>42278</v>
      </c>
      <c r="Q7" s="236">
        <v>42278</v>
      </c>
      <c r="R7" s="236">
        <v>42278</v>
      </c>
      <c r="S7" s="236">
        <v>42278</v>
      </c>
      <c r="T7" s="236">
        <v>42278</v>
      </c>
      <c r="U7" s="236">
        <v>42278</v>
      </c>
      <c r="V7" s="236">
        <v>42278</v>
      </c>
      <c r="W7" s="236">
        <v>42278</v>
      </c>
    </row>
    <row r="8" spans="1:23" s="216" customFormat="1" ht="18" customHeight="1">
      <c r="A8" s="224" t="s">
        <v>12</v>
      </c>
      <c r="B8" s="230"/>
      <c r="C8" s="237" t="s">
        <v>190</v>
      </c>
      <c r="D8" s="237" t="s">
        <v>190</v>
      </c>
      <c r="E8" s="237" t="s">
        <v>190</v>
      </c>
      <c r="F8" s="237" t="s">
        <v>190</v>
      </c>
      <c r="G8" s="237" t="s">
        <v>190</v>
      </c>
      <c r="H8" s="237" t="s">
        <v>190</v>
      </c>
      <c r="I8" s="237" t="s">
        <v>190</v>
      </c>
      <c r="J8" s="237" t="s">
        <v>190</v>
      </c>
      <c r="K8" s="237" t="s">
        <v>190</v>
      </c>
      <c r="L8" s="237" t="s">
        <v>190</v>
      </c>
      <c r="M8" s="237" t="s">
        <v>190</v>
      </c>
      <c r="N8" s="237" t="s">
        <v>190</v>
      </c>
      <c r="O8" s="237" t="s">
        <v>190</v>
      </c>
      <c r="P8" s="237" t="s">
        <v>190</v>
      </c>
      <c r="Q8" s="277" t="s">
        <v>190</v>
      </c>
      <c r="R8" s="237" t="s">
        <v>190</v>
      </c>
      <c r="S8" s="237" t="s">
        <v>190</v>
      </c>
      <c r="T8" s="237" t="s">
        <v>190</v>
      </c>
      <c r="U8" s="237" t="s">
        <v>190</v>
      </c>
      <c r="V8" s="237" t="s">
        <v>190</v>
      </c>
      <c r="W8" s="237" t="s">
        <v>190</v>
      </c>
    </row>
    <row r="9" spans="1:23" s="216" customFormat="1" ht="18" customHeight="1">
      <c r="A9" s="225" t="s">
        <v>51</v>
      </c>
      <c r="B9" s="231"/>
      <c r="C9" s="238">
        <v>482867</v>
      </c>
      <c r="D9" s="249">
        <v>43328</v>
      </c>
      <c r="E9" s="249">
        <v>2379</v>
      </c>
      <c r="F9" s="249">
        <v>749</v>
      </c>
      <c r="G9" s="249">
        <v>535</v>
      </c>
      <c r="H9" s="249">
        <v>46741</v>
      </c>
      <c r="I9" s="249">
        <v>68702</v>
      </c>
      <c r="J9" s="265">
        <v>2489</v>
      </c>
      <c r="K9" s="238">
        <v>4200</v>
      </c>
      <c r="L9" s="238">
        <v>18802</v>
      </c>
      <c r="M9" s="238">
        <v>75876</v>
      </c>
      <c r="N9" s="238">
        <v>9346</v>
      </c>
      <c r="O9" s="238">
        <v>5045</v>
      </c>
      <c r="P9" s="238">
        <v>9653</v>
      </c>
      <c r="Q9" s="238">
        <v>23456</v>
      </c>
      <c r="R9" s="238">
        <v>18270</v>
      </c>
      <c r="S9" s="238">
        <v>20549</v>
      </c>
      <c r="T9" s="238">
        <v>69201</v>
      </c>
      <c r="U9" s="238">
        <v>7953</v>
      </c>
      <c r="V9" s="238">
        <v>26552</v>
      </c>
      <c r="W9" s="238">
        <v>21228</v>
      </c>
    </row>
    <row r="10" spans="1:23" s="218" customFormat="1" ht="15" customHeight="1">
      <c r="A10" s="31" t="s">
        <v>69</v>
      </c>
      <c r="B10" s="41"/>
      <c r="C10" s="239">
        <v>140707</v>
      </c>
      <c r="D10" s="250">
        <v>2519</v>
      </c>
      <c r="E10" s="250">
        <v>353</v>
      </c>
      <c r="F10" s="250">
        <v>21</v>
      </c>
      <c r="G10" s="250">
        <v>118</v>
      </c>
      <c r="H10" s="250">
        <v>11006</v>
      </c>
      <c r="I10" s="250">
        <v>11443</v>
      </c>
      <c r="J10" s="239">
        <v>1097</v>
      </c>
      <c r="K10" s="239">
        <v>2871</v>
      </c>
      <c r="L10" s="239">
        <v>7016</v>
      </c>
      <c r="M10" s="239">
        <v>26005</v>
      </c>
      <c r="N10" s="239">
        <v>4647</v>
      </c>
      <c r="O10" s="239">
        <v>2574</v>
      </c>
      <c r="P10" s="274">
        <v>4214</v>
      </c>
      <c r="Q10" s="239">
        <v>7768</v>
      </c>
      <c r="R10" s="239">
        <v>5791</v>
      </c>
      <c r="S10" s="239">
        <v>8023</v>
      </c>
      <c r="T10" s="239">
        <v>20715</v>
      </c>
      <c r="U10" s="239">
        <v>1389</v>
      </c>
      <c r="V10" s="239">
        <v>10114</v>
      </c>
      <c r="W10" s="239">
        <v>8214</v>
      </c>
    </row>
    <row r="11" spans="1:23" s="216" customFormat="1" ht="15" customHeight="1">
      <c r="A11" s="126" t="s">
        <v>122</v>
      </c>
      <c r="B11" s="135" t="s">
        <v>396</v>
      </c>
      <c r="C11" s="240">
        <v>133482</v>
      </c>
      <c r="D11" s="251">
        <v>1666</v>
      </c>
      <c r="E11" s="251">
        <v>298</v>
      </c>
      <c r="F11" s="251">
        <v>20</v>
      </c>
      <c r="G11" s="251">
        <v>111</v>
      </c>
      <c r="H11" s="251">
        <v>10245</v>
      </c>
      <c r="I11" s="251">
        <v>10669</v>
      </c>
      <c r="J11" s="240">
        <v>1071</v>
      </c>
      <c r="K11" s="240">
        <v>2788</v>
      </c>
      <c r="L11" s="240">
        <v>6654</v>
      </c>
      <c r="M11" s="240">
        <v>25041</v>
      </c>
      <c r="N11" s="240">
        <v>4546</v>
      </c>
      <c r="O11" s="240">
        <v>2490</v>
      </c>
      <c r="P11" s="240">
        <v>4081</v>
      </c>
      <c r="Q11" s="240">
        <v>7459</v>
      </c>
      <c r="R11" s="240">
        <v>5512</v>
      </c>
      <c r="S11" s="240">
        <v>7803</v>
      </c>
      <c r="T11" s="240">
        <v>19872</v>
      </c>
      <c r="U11" s="240">
        <v>1260</v>
      </c>
      <c r="V11" s="240">
        <v>9638</v>
      </c>
      <c r="W11" s="240">
        <v>7887</v>
      </c>
    </row>
    <row r="12" spans="1:23" s="216" customFormat="1" ht="15" customHeight="1">
      <c r="A12" s="126" t="s">
        <v>122</v>
      </c>
      <c r="B12" s="135" t="s">
        <v>397</v>
      </c>
      <c r="C12" s="240">
        <v>4051</v>
      </c>
      <c r="D12" s="251">
        <v>369</v>
      </c>
      <c r="E12" s="251">
        <v>44</v>
      </c>
      <c r="F12" s="251">
        <v>1</v>
      </c>
      <c r="G12" s="251">
        <v>5</v>
      </c>
      <c r="H12" s="251">
        <v>456</v>
      </c>
      <c r="I12" s="251">
        <v>485</v>
      </c>
      <c r="J12" s="240">
        <v>18</v>
      </c>
      <c r="K12" s="240">
        <v>50</v>
      </c>
      <c r="L12" s="240">
        <v>230</v>
      </c>
      <c r="M12" s="240">
        <v>576</v>
      </c>
      <c r="N12" s="240">
        <v>62</v>
      </c>
      <c r="O12" s="240">
        <v>49</v>
      </c>
      <c r="P12" s="240">
        <v>76</v>
      </c>
      <c r="Q12" s="240">
        <v>153</v>
      </c>
      <c r="R12" s="240">
        <v>159</v>
      </c>
      <c r="S12" s="240">
        <v>105</v>
      </c>
      <c r="T12" s="240">
        <v>483</v>
      </c>
      <c r="U12" s="240">
        <v>66</v>
      </c>
      <c r="V12" s="240">
        <v>296</v>
      </c>
      <c r="W12" s="240">
        <v>149</v>
      </c>
    </row>
    <row r="13" spans="1:23" s="216" customFormat="1" ht="15" customHeight="1">
      <c r="A13" s="127" t="s">
        <v>122</v>
      </c>
      <c r="B13" s="136" t="s">
        <v>350</v>
      </c>
      <c r="C13" s="241">
        <v>3174</v>
      </c>
      <c r="D13" s="252">
        <v>484</v>
      </c>
      <c r="E13" s="252">
        <v>11</v>
      </c>
      <c r="F13" s="252" t="s">
        <v>172</v>
      </c>
      <c r="G13" s="252">
        <v>2</v>
      </c>
      <c r="H13" s="252">
        <v>305</v>
      </c>
      <c r="I13" s="252">
        <v>289</v>
      </c>
      <c r="J13" s="241">
        <v>8</v>
      </c>
      <c r="K13" s="241">
        <v>33</v>
      </c>
      <c r="L13" s="241">
        <v>132</v>
      </c>
      <c r="M13" s="241">
        <v>388</v>
      </c>
      <c r="N13" s="241">
        <v>39</v>
      </c>
      <c r="O13" s="241">
        <v>35</v>
      </c>
      <c r="P13" s="241">
        <v>57</v>
      </c>
      <c r="Q13" s="241">
        <v>156</v>
      </c>
      <c r="R13" s="241">
        <v>120</v>
      </c>
      <c r="S13" s="241">
        <v>115</v>
      </c>
      <c r="T13" s="241">
        <v>360</v>
      </c>
      <c r="U13" s="241">
        <v>63</v>
      </c>
      <c r="V13" s="241">
        <v>180</v>
      </c>
      <c r="W13" s="241">
        <v>178</v>
      </c>
    </row>
    <row r="14" spans="1:23" s="216" customFormat="1" ht="15" customHeight="1">
      <c r="A14" s="128" t="s">
        <v>558</v>
      </c>
      <c r="B14" s="137"/>
      <c r="C14" s="242">
        <v>24749</v>
      </c>
      <c r="D14" s="253">
        <v>1964</v>
      </c>
      <c r="E14" s="253">
        <v>128</v>
      </c>
      <c r="F14" s="253">
        <v>12</v>
      </c>
      <c r="G14" s="253">
        <v>18</v>
      </c>
      <c r="H14" s="253">
        <v>2533</v>
      </c>
      <c r="I14" s="253">
        <v>3146</v>
      </c>
      <c r="J14" s="242">
        <v>210</v>
      </c>
      <c r="K14" s="242">
        <v>132</v>
      </c>
      <c r="L14" s="242">
        <v>971</v>
      </c>
      <c r="M14" s="242">
        <v>3875</v>
      </c>
      <c r="N14" s="242">
        <v>402</v>
      </c>
      <c r="O14" s="242">
        <v>220</v>
      </c>
      <c r="P14" s="242">
        <v>587</v>
      </c>
      <c r="Q14" s="242">
        <v>1194</v>
      </c>
      <c r="R14" s="242">
        <v>1011</v>
      </c>
      <c r="S14" s="242">
        <v>1171</v>
      </c>
      <c r="T14" s="242">
        <v>3906</v>
      </c>
      <c r="U14" s="242">
        <v>405</v>
      </c>
      <c r="V14" s="242">
        <v>1345</v>
      </c>
      <c r="W14" s="242">
        <v>1066</v>
      </c>
    </row>
    <row r="15" spans="1:23" s="216" customFormat="1" ht="15" customHeight="1">
      <c r="A15" s="126" t="s">
        <v>122</v>
      </c>
      <c r="B15" s="135" t="s">
        <v>123</v>
      </c>
      <c r="C15" s="240">
        <v>20740</v>
      </c>
      <c r="D15" s="251">
        <v>1566</v>
      </c>
      <c r="E15" s="251">
        <v>64</v>
      </c>
      <c r="F15" s="251">
        <v>12</v>
      </c>
      <c r="G15" s="251">
        <v>11</v>
      </c>
      <c r="H15" s="251">
        <v>2152</v>
      </c>
      <c r="I15" s="251">
        <v>2414</v>
      </c>
      <c r="J15" s="240">
        <v>198</v>
      </c>
      <c r="K15" s="240">
        <v>114</v>
      </c>
      <c r="L15" s="240">
        <v>799</v>
      </c>
      <c r="M15" s="240">
        <v>3307</v>
      </c>
      <c r="N15" s="240">
        <v>354</v>
      </c>
      <c r="O15" s="240">
        <v>200</v>
      </c>
      <c r="P15" s="240">
        <v>523</v>
      </c>
      <c r="Q15" s="240">
        <v>1034</v>
      </c>
      <c r="R15" s="240">
        <v>833</v>
      </c>
      <c r="S15" s="240">
        <v>1053</v>
      </c>
      <c r="T15" s="240">
        <v>3370</v>
      </c>
      <c r="U15" s="240">
        <v>322</v>
      </c>
      <c r="V15" s="240">
        <v>1111</v>
      </c>
      <c r="W15" s="240">
        <v>900</v>
      </c>
    </row>
    <row r="16" spans="1:23" s="216" customFormat="1" ht="15" customHeight="1">
      <c r="A16" s="129" t="s">
        <v>122</v>
      </c>
      <c r="B16" s="138" t="s">
        <v>2</v>
      </c>
      <c r="C16" s="243">
        <v>4009</v>
      </c>
      <c r="D16" s="254">
        <v>398</v>
      </c>
      <c r="E16" s="254">
        <v>64</v>
      </c>
      <c r="F16" s="254" t="s">
        <v>172</v>
      </c>
      <c r="G16" s="254">
        <v>7</v>
      </c>
      <c r="H16" s="254">
        <v>381</v>
      </c>
      <c r="I16" s="254">
        <v>732</v>
      </c>
      <c r="J16" s="243">
        <v>12</v>
      </c>
      <c r="K16" s="243">
        <v>18</v>
      </c>
      <c r="L16" s="243">
        <v>172</v>
      </c>
      <c r="M16" s="243">
        <v>568</v>
      </c>
      <c r="N16" s="243">
        <v>48</v>
      </c>
      <c r="O16" s="243">
        <v>20</v>
      </c>
      <c r="P16" s="243">
        <v>64</v>
      </c>
      <c r="Q16" s="243">
        <v>160</v>
      </c>
      <c r="R16" s="243">
        <v>178</v>
      </c>
      <c r="S16" s="243">
        <v>118</v>
      </c>
      <c r="T16" s="243">
        <v>536</v>
      </c>
      <c r="U16" s="243">
        <v>83</v>
      </c>
      <c r="V16" s="243">
        <v>234</v>
      </c>
      <c r="W16" s="243">
        <v>166</v>
      </c>
    </row>
    <row r="17" spans="1:23" s="216" customFormat="1" ht="15" customHeight="1">
      <c r="A17" s="29" t="s">
        <v>559</v>
      </c>
      <c r="B17" s="40"/>
      <c r="C17" s="242">
        <v>46718</v>
      </c>
      <c r="D17" s="253">
        <v>7430</v>
      </c>
      <c r="E17" s="253">
        <v>127</v>
      </c>
      <c r="F17" s="253">
        <v>2</v>
      </c>
      <c r="G17" s="253">
        <v>11</v>
      </c>
      <c r="H17" s="253">
        <v>3897</v>
      </c>
      <c r="I17" s="253">
        <v>7679</v>
      </c>
      <c r="J17" s="242">
        <v>134</v>
      </c>
      <c r="K17" s="242">
        <v>166</v>
      </c>
      <c r="L17" s="242">
        <v>1540</v>
      </c>
      <c r="M17" s="242">
        <v>7439</v>
      </c>
      <c r="N17" s="242">
        <v>681</v>
      </c>
      <c r="O17" s="242">
        <v>312</v>
      </c>
      <c r="P17" s="242">
        <v>782</v>
      </c>
      <c r="Q17" s="242">
        <v>2031</v>
      </c>
      <c r="R17" s="242">
        <v>1782</v>
      </c>
      <c r="S17" s="242">
        <v>1707</v>
      </c>
      <c r="T17" s="242">
        <v>6252</v>
      </c>
      <c r="U17" s="242">
        <v>927</v>
      </c>
      <c r="V17" s="242">
        <v>1942</v>
      </c>
      <c r="W17" s="242">
        <v>1703</v>
      </c>
    </row>
    <row r="18" spans="1:23" s="216" customFormat="1" ht="15" customHeight="1">
      <c r="A18" s="126" t="s">
        <v>122</v>
      </c>
      <c r="B18" s="135" t="s">
        <v>284</v>
      </c>
      <c r="C18" s="240">
        <v>17589</v>
      </c>
      <c r="D18" s="251">
        <v>1397</v>
      </c>
      <c r="E18" s="251">
        <v>21</v>
      </c>
      <c r="F18" s="251" t="s">
        <v>172</v>
      </c>
      <c r="G18" s="251">
        <v>5</v>
      </c>
      <c r="H18" s="251">
        <v>1360</v>
      </c>
      <c r="I18" s="251">
        <v>2415</v>
      </c>
      <c r="J18" s="240">
        <v>102</v>
      </c>
      <c r="K18" s="240">
        <v>94</v>
      </c>
      <c r="L18" s="240">
        <v>674</v>
      </c>
      <c r="M18" s="240">
        <v>3241</v>
      </c>
      <c r="N18" s="240">
        <v>326</v>
      </c>
      <c r="O18" s="240">
        <v>183</v>
      </c>
      <c r="P18" s="240">
        <v>368</v>
      </c>
      <c r="Q18" s="240">
        <v>936</v>
      </c>
      <c r="R18" s="240">
        <v>761</v>
      </c>
      <c r="S18" s="240">
        <v>901</v>
      </c>
      <c r="T18" s="240">
        <v>2721</v>
      </c>
      <c r="U18" s="240">
        <v>299</v>
      </c>
      <c r="V18" s="240">
        <v>881</v>
      </c>
      <c r="W18" s="240">
        <v>798</v>
      </c>
    </row>
    <row r="19" spans="1:23" s="216" customFormat="1" ht="15" customHeight="1">
      <c r="A19" s="126" t="s">
        <v>122</v>
      </c>
      <c r="B19" s="135" t="s">
        <v>205</v>
      </c>
      <c r="C19" s="240">
        <v>3663</v>
      </c>
      <c r="D19" s="251">
        <v>683</v>
      </c>
      <c r="E19" s="251">
        <v>18</v>
      </c>
      <c r="F19" s="251" t="s">
        <v>172</v>
      </c>
      <c r="G19" s="251" t="s">
        <v>172</v>
      </c>
      <c r="H19" s="251">
        <v>283</v>
      </c>
      <c r="I19" s="251">
        <v>830</v>
      </c>
      <c r="J19" s="240">
        <v>2</v>
      </c>
      <c r="K19" s="240">
        <v>5</v>
      </c>
      <c r="L19" s="240">
        <v>116</v>
      </c>
      <c r="M19" s="240">
        <v>538</v>
      </c>
      <c r="N19" s="240">
        <v>43</v>
      </c>
      <c r="O19" s="240">
        <v>19</v>
      </c>
      <c r="P19" s="240">
        <v>43</v>
      </c>
      <c r="Q19" s="240">
        <v>171</v>
      </c>
      <c r="R19" s="240">
        <v>139</v>
      </c>
      <c r="S19" s="240">
        <v>92</v>
      </c>
      <c r="T19" s="240">
        <v>361</v>
      </c>
      <c r="U19" s="240">
        <v>61</v>
      </c>
      <c r="V19" s="240">
        <v>122</v>
      </c>
      <c r="W19" s="240">
        <v>118</v>
      </c>
    </row>
    <row r="20" spans="1:23" s="216" customFormat="1" ht="15" customHeight="1">
      <c r="A20" s="126" t="s">
        <v>122</v>
      </c>
      <c r="B20" s="135" t="s">
        <v>285</v>
      </c>
      <c r="C20" s="240">
        <v>6663</v>
      </c>
      <c r="D20" s="251">
        <v>1689</v>
      </c>
      <c r="E20" s="251">
        <v>6</v>
      </c>
      <c r="F20" s="251">
        <v>2</v>
      </c>
      <c r="G20" s="251">
        <v>1</v>
      </c>
      <c r="H20" s="251">
        <v>541</v>
      </c>
      <c r="I20" s="251">
        <v>1079</v>
      </c>
      <c r="J20" s="240">
        <v>3</v>
      </c>
      <c r="K20" s="240">
        <v>14</v>
      </c>
      <c r="L20" s="240">
        <v>200</v>
      </c>
      <c r="M20" s="240">
        <v>945</v>
      </c>
      <c r="N20" s="240">
        <v>83</v>
      </c>
      <c r="O20" s="240">
        <v>22</v>
      </c>
      <c r="P20" s="240">
        <v>113</v>
      </c>
      <c r="Q20" s="240">
        <v>225</v>
      </c>
      <c r="R20" s="240">
        <v>194</v>
      </c>
      <c r="S20" s="240">
        <v>193</v>
      </c>
      <c r="T20" s="240">
        <v>769</v>
      </c>
      <c r="U20" s="240">
        <v>125</v>
      </c>
      <c r="V20" s="240">
        <v>258</v>
      </c>
      <c r="W20" s="240">
        <v>183</v>
      </c>
    </row>
    <row r="21" spans="1:23" s="216" customFormat="1" ht="15" customHeight="1">
      <c r="A21" s="126" t="s">
        <v>122</v>
      </c>
      <c r="B21" s="135" t="s">
        <v>126</v>
      </c>
      <c r="C21" s="240">
        <v>4819</v>
      </c>
      <c r="D21" s="251">
        <v>1131</v>
      </c>
      <c r="E21" s="251">
        <v>5</v>
      </c>
      <c r="F21" s="251" t="s">
        <v>172</v>
      </c>
      <c r="G21" s="251" t="s">
        <v>172</v>
      </c>
      <c r="H21" s="251">
        <v>391</v>
      </c>
      <c r="I21" s="251">
        <v>851</v>
      </c>
      <c r="J21" s="240">
        <v>8</v>
      </c>
      <c r="K21" s="240">
        <v>10</v>
      </c>
      <c r="L21" s="240">
        <v>112</v>
      </c>
      <c r="M21" s="240">
        <v>667</v>
      </c>
      <c r="N21" s="240">
        <v>65</v>
      </c>
      <c r="O21" s="240">
        <v>18</v>
      </c>
      <c r="P21" s="240">
        <v>58</v>
      </c>
      <c r="Q21" s="240">
        <v>142</v>
      </c>
      <c r="R21" s="240">
        <v>166</v>
      </c>
      <c r="S21" s="240">
        <v>133</v>
      </c>
      <c r="T21" s="240">
        <v>571</v>
      </c>
      <c r="U21" s="240">
        <v>147</v>
      </c>
      <c r="V21" s="240">
        <v>175</v>
      </c>
      <c r="W21" s="240">
        <v>166</v>
      </c>
    </row>
    <row r="22" spans="1:23" s="216" customFormat="1" ht="15" customHeight="1">
      <c r="A22" s="126" t="s">
        <v>122</v>
      </c>
      <c r="B22" s="135" t="s">
        <v>398</v>
      </c>
      <c r="C22" s="240">
        <v>3137</v>
      </c>
      <c r="D22" s="251">
        <v>527</v>
      </c>
      <c r="E22" s="251">
        <v>30</v>
      </c>
      <c r="F22" s="251" t="s">
        <v>172</v>
      </c>
      <c r="G22" s="251">
        <v>3</v>
      </c>
      <c r="H22" s="251">
        <v>330</v>
      </c>
      <c r="I22" s="251">
        <v>539</v>
      </c>
      <c r="J22" s="240">
        <v>6</v>
      </c>
      <c r="K22" s="240">
        <v>3</v>
      </c>
      <c r="L22" s="240">
        <v>81</v>
      </c>
      <c r="M22" s="240">
        <v>411</v>
      </c>
      <c r="N22" s="240">
        <v>39</v>
      </c>
      <c r="O22" s="240">
        <v>13</v>
      </c>
      <c r="P22" s="240">
        <v>38</v>
      </c>
      <c r="Q22" s="240">
        <v>88</v>
      </c>
      <c r="R22" s="240">
        <v>118</v>
      </c>
      <c r="S22" s="240">
        <v>84</v>
      </c>
      <c r="T22" s="240">
        <v>509</v>
      </c>
      <c r="U22" s="240">
        <v>79</v>
      </c>
      <c r="V22" s="240">
        <v>127</v>
      </c>
      <c r="W22" s="240">
        <v>110</v>
      </c>
    </row>
    <row r="23" spans="1:23" s="216" customFormat="1" ht="15" customHeight="1">
      <c r="A23" s="126" t="s">
        <v>122</v>
      </c>
      <c r="B23" s="135" t="s">
        <v>29</v>
      </c>
      <c r="C23" s="240">
        <v>6601</v>
      </c>
      <c r="D23" s="251">
        <v>1107</v>
      </c>
      <c r="E23" s="251">
        <v>13</v>
      </c>
      <c r="F23" s="251" t="s">
        <v>172</v>
      </c>
      <c r="G23" s="251">
        <v>2</v>
      </c>
      <c r="H23" s="251">
        <v>543</v>
      </c>
      <c r="I23" s="251">
        <v>1309</v>
      </c>
      <c r="J23" s="240">
        <v>7</v>
      </c>
      <c r="K23" s="240">
        <v>26</v>
      </c>
      <c r="L23" s="240">
        <v>207</v>
      </c>
      <c r="M23" s="240">
        <v>1029</v>
      </c>
      <c r="N23" s="240">
        <v>81</v>
      </c>
      <c r="O23" s="240">
        <v>42</v>
      </c>
      <c r="P23" s="240">
        <v>117</v>
      </c>
      <c r="Q23" s="240">
        <v>308</v>
      </c>
      <c r="R23" s="240">
        <v>254</v>
      </c>
      <c r="S23" s="240">
        <v>193</v>
      </c>
      <c r="T23" s="240">
        <v>778</v>
      </c>
      <c r="U23" s="240">
        <v>131</v>
      </c>
      <c r="V23" s="240">
        <v>237</v>
      </c>
      <c r="W23" s="240">
        <v>191</v>
      </c>
    </row>
    <row r="24" spans="1:23" s="216" customFormat="1" ht="15" customHeight="1">
      <c r="A24" s="126" t="s">
        <v>122</v>
      </c>
      <c r="B24" s="135" t="s">
        <v>16</v>
      </c>
      <c r="C24" s="240">
        <v>1677</v>
      </c>
      <c r="D24" s="251">
        <v>289</v>
      </c>
      <c r="E24" s="251">
        <v>34</v>
      </c>
      <c r="F24" s="251" t="s">
        <v>172</v>
      </c>
      <c r="G24" s="251" t="s">
        <v>172</v>
      </c>
      <c r="H24" s="251">
        <v>214</v>
      </c>
      <c r="I24" s="251">
        <v>236</v>
      </c>
      <c r="J24" s="240">
        <v>3</v>
      </c>
      <c r="K24" s="240">
        <v>4</v>
      </c>
      <c r="L24" s="240">
        <v>75</v>
      </c>
      <c r="M24" s="240">
        <v>246</v>
      </c>
      <c r="N24" s="240">
        <v>13</v>
      </c>
      <c r="O24" s="240">
        <v>5</v>
      </c>
      <c r="P24" s="240">
        <v>19</v>
      </c>
      <c r="Q24" s="240">
        <v>91</v>
      </c>
      <c r="R24" s="240">
        <v>62</v>
      </c>
      <c r="S24" s="240">
        <v>37</v>
      </c>
      <c r="T24" s="240">
        <v>196</v>
      </c>
      <c r="U24" s="240">
        <v>36</v>
      </c>
      <c r="V24" s="240">
        <v>57</v>
      </c>
      <c r="W24" s="240">
        <v>60</v>
      </c>
    </row>
    <row r="25" spans="1:23" s="216" customFormat="1" ht="15" customHeight="1">
      <c r="A25" s="129" t="s">
        <v>122</v>
      </c>
      <c r="B25" s="139" t="s">
        <v>0</v>
      </c>
      <c r="C25" s="243">
        <v>2569</v>
      </c>
      <c r="D25" s="254">
        <v>607</v>
      </c>
      <c r="E25" s="254">
        <v>0</v>
      </c>
      <c r="F25" s="254" t="s">
        <v>172</v>
      </c>
      <c r="G25" s="254" t="s">
        <v>172</v>
      </c>
      <c r="H25" s="254">
        <v>235</v>
      </c>
      <c r="I25" s="254">
        <v>420</v>
      </c>
      <c r="J25" s="243">
        <v>3</v>
      </c>
      <c r="K25" s="243">
        <v>10</v>
      </c>
      <c r="L25" s="243">
        <v>75</v>
      </c>
      <c r="M25" s="243">
        <v>362</v>
      </c>
      <c r="N25" s="243">
        <v>31</v>
      </c>
      <c r="O25" s="243">
        <v>10</v>
      </c>
      <c r="P25" s="243">
        <v>26</v>
      </c>
      <c r="Q25" s="243">
        <v>70</v>
      </c>
      <c r="R25" s="243">
        <v>88</v>
      </c>
      <c r="S25" s="243">
        <v>74</v>
      </c>
      <c r="T25" s="243">
        <v>347</v>
      </c>
      <c r="U25" s="243">
        <v>49</v>
      </c>
      <c r="V25" s="243">
        <v>85</v>
      </c>
      <c r="W25" s="243">
        <v>77</v>
      </c>
    </row>
    <row r="26" spans="1:23" s="216" customFormat="1" ht="15" customHeight="1">
      <c r="A26" s="29" t="s">
        <v>560</v>
      </c>
      <c r="B26" s="40"/>
      <c r="C26" s="242">
        <v>34370</v>
      </c>
      <c r="D26" s="253">
        <v>2207</v>
      </c>
      <c r="E26" s="253">
        <v>171</v>
      </c>
      <c r="F26" s="253">
        <v>1</v>
      </c>
      <c r="G26" s="253">
        <v>31</v>
      </c>
      <c r="H26" s="253">
        <v>3462</v>
      </c>
      <c r="I26" s="253">
        <v>6078</v>
      </c>
      <c r="J26" s="242">
        <v>197</v>
      </c>
      <c r="K26" s="242">
        <v>204</v>
      </c>
      <c r="L26" s="242">
        <v>1465</v>
      </c>
      <c r="M26" s="242">
        <v>5912</v>
      </c>
      <c r="N26" s="242">
        <v>607</v>
      </c>
      <c r="O26" s="242">
        <v>321</v>
      </c>
      <c r="P26" s="242">
        <v>475</v>
      </c>
      <c r="Q26" s="242">
        <v>1488</v>
      </c>
      <c r="R26" s="242">
        <v>1284</v>
      </c>
      <c r="S26" s="242">
        <v>1355</v>
      </c>
      <c r="T26" s="242">
        <v>4818</v>
      </c>
      <c r="U26" s="242">
        <v>453</v>
      </c>
      <c r="V26" s="242">
        <v>2294</v>
      </c>
      <c r="W26" s="242">
        <v>1121</v>
      </c>
    </row>
    <row r="27" spans="1:23" s="216" customFormat="1" ht="15" customHeight="1">
      <c r="A27" s="126" t="s">
        <v>122</v>
      </c>
      <c r="B27" s="135" t="s">
        <v>32</v>
      </c>
      <c r="C27" s="240">
        <v>26639</v>
      </c>
      <c r="D27" s="251">
        <v>1379</v>
      </c>
      <c r="E27" s="251">
        <v>101</v>
      </c>
      <c r="F27" s="251" t="s">
        <v>172</v>
      </c>
      <c r="G27" s="251">
        <v>16</v>
      </c>
      <c r="H27" s="251">
        <v>2564</v>
      </c>
      <c r="I27" s="251">
        <v>4338</v>
      </c>
      <c r="J27" s="240">
        <v>174</v>
      </c>
      <c r="K27" s="240">
        <v>180</v>
      </c>
      <c r="L27" s="240">
        <v>1176</v>
      </c>
      <c r="M27" s="240">
        <v>4880</v>
      </c>
      <c r="N27" s="240">
        <v>484</v>
      </c>
      <c r="O27" s="240">
        <v>270</v>
      </c>
      <c r="P27" s="240">
        <v>386</v>
      </c>
      <c r="Q27" s="240">
        <v>1268</v>
      </c>
      <c r="R27" s="240">
        <v>1040</v>
      </c>
      <c r="S27" s="240">
        <v>1155</v>
      </c>
      <c r="T27" s="240">
        <v>3795</v>
      </c>
      <c r="U27" s="240">
        <v>326</v>
      </c>
      <c r="V27" s="240">
        <v>1837</v>
      </c>
      <c r="W27" s="240">
        <v>920</v>
      </c>
    </row>
    <row r="28" spans="1:23" s="216" customFormat="1" ht="15" customHeight="1">
      <c r="A28" s="126" t="s">
        <v>122</v>
      </c>
      <c r="B28" s="135" t="s">
        <v>37</v>
      </c>
      <c r="C28" s="240">
        <v>4731</v>
      </c>
      <c r="D28" s="251">
        <v>528</v>
      </c>
      <c r="E28" s="251">
        <v>40</v>
      </c>
      <c r="F28" s="251" t="s">
        <v>172</v>
      </c>
      <c r="G28" s="251">
        <v>8</v>
      </c>
      <c r="H28" s="251">
        <v>563</v>
      </c>
      <c r="I28" s="251">
        <v>1079</v>
      </c>
      <c r="J28" s="240">
        <v>13</v>
      </c>
      <c r="K28" s="240">
        <v>14</v>
      </c>
      <c r="L28" s="240">
        <v>161</v>
      </c>
      <c r="M28" s="240">
        <v>609</v>
      </c>
      <c r="N28" s="240">
        <v>69</v>
      </c>
      <c r="O28" s="240">
        <v>32</v>
      </c>
      <c r="P28" s="240">
        <v>64</v>
      </c>
      <c r="Q28" s="240">
        <v>123</v>
      </c>
      <c r="R28" s="240">
        <v>150</v>
      </c>
      <c r="S28" s="240">
        <v>117</v>
      </c>
      <c r="T28" s="240">
        <v>642</v>
      </c>
      <c r="U28" s="240">
        <v>89</v>
      </c>
      <c r="V28" s="240">
        <v>268</v>
      </c>
      <c r="W28" s="240">
        <v>113</v>
      </c>
    </row>
    <row r="29" spans="1:23" s="216" customFormat="1" ht="15" customHeight="1">
      <c r="A29" s="129" t="s">
        <v>122</v>
      </c>
      <c r="B29" s="139" t="s">
        <v>39</v>
      </c>
      <c r="C29" s="243">
        <v>3000</v>
      </c>
      <c r="D29" s="254">
        <v>300</v>
      </c>
      <c r="E29" s="254">
        <v>30</v>
      </c>
      <c r="F29" s="254">
        <v>1</v>
      </c>
      <c r="G29" s="254">
        <v>7</v>
      </c>
      <c r="H29" s="254">
        <v>335</v>
      </c>
      <c r="I29" s="254">
        <v>661</v>
      </c>
      <c r="J29" s="243">
        <v>10</v>
      </c>
      <c r="K29" s="243">
        <v>10</v>
      </c>
      <c r="L29" s="243">
        <v>128</v>
      </c>
      <c r="M29" s="243">
        <v>423</v>
      </c>
      <c r="N29" s="243">
        <v>54</v>
      </c>
      <c r="O29" s="243">
        <v>19</v>
      </c>
      <c r="P29" s="243">
        <v>25</v>
      </c>
      <c r="Q29" s="243">
        <v>97</v>
      </c>
      <c r="R29" s="243">
        <v>94</v>
      </c>
      <c r="S29" s="243">
        <v>83</v>
      </c>
      <c r="T29" s="243">
        <v>381</v>
      </c>
      <c r="U29" s="243">
        <v>38</v>
      </c>
      <c r="V29" s="243">
        <v>189</v>
      </c>
      <c r="W29" s="243">
        <v>88</v>
      </c>
    </row>
    <row r="30" spans="1:23" s="216" customFormat="1" ht="15" customHeight="1">
      <c r="A30" s="29" t="s">
        <v>561</v>
      </c>
      <c r="B30" s="40"/>
      <c r="C30" s="242">
        <v>12634</v>
      </c>
      <c r="D30" s="253">
        <v>1383</v>
      </c>
      <c r="E30" s="253">
        <v>37</v>
      </c>
      <c r="F30" s="253">
        <v>300</v>
      </c>
      <c r="G30" s="253">
        <v>37</v>
      </c>
      <c r="H30" s="253">
        <v>1700</v>
      </c>
      <c r="I30" s="253">
        <v>1163</v>
      </c>
      <c r="J30" s="242">
        <v>76</v>
      </c>
      <c r="K30" s="242">
        <v>49</v>
      </c>
      <c r="L30" s="242">
        <v>643</v>
      </c>
      <c r="M30" s="242">
        <v>1758</v>
      </c>
      <c r="N30" s="242">
        <v>148</v>
      </c>
      <c r="O30" s="242">
        <v>63</v>
      </c>
      <c r="P30" s="242">
        <v>134</v>
      </c>
      <c r="Q30" s="242">
        <v>703</v>
      </c>
      <c r="R30" s="242">
        <v>494</v>
      </c>
      <c r="S30" s="242">
        <v>429</v>
      </c>
      <c r="T30" s="242">
        <v>1694</v>
      </c>
      <c r="U30" s="242">
        <v>285</v>
      </c>
      <c r="V30" s="242">
        <v>777</v>
      </c>
      <c r="W30" s="242">
        <v>624</v>
      </c>
    </row>
    <row r="31" spans="1:23" s="216" customFormat="1" ht="15" customHeight="1">
      <c r="A31" s="126" t="s">
        <v>122</v>
      </c>
      <c r="B31" s="135" t="s">
        <v>41</v>
      </c>
      <c r="C31" s="240">
        <v>9947</v>
      </c>
      <c r="D31" s="251">
        <v>726</v>
      </c>
      <c r="E31" s="251">
        <v>29</v>
      </c>
      <c r="F31" s="251">
        <v>294</v>
      </c>
      <c r="G31" s="251">
        <v>22</v>
      </c>
      <c r="H31" s="251">
        <v>1374</v>
      </c>
      <c r="I31" s="251">
        <v>951</v>
      </c>
      <c r="J31" s="240">
        <v>60</v>
      </c>
      <c r="K31" s="240">
        <v>39</v>
      </c>
      <c r="L31" s="240">
        <v>549</v>
      </c>
      <c r="M31" s="240">
        <v>1417</v>
      </c>
      <c r="N31" s="240">
        <v>128</v>
      </c>
      <c r="O31" s="240">
        <v>48</v>
      </c>
      <c r="P31" s="240">
        <v>116</v>
      </c>
      <c r="Q31" s="240">
        <v>611</v>
      </c>
      <c r="R31" s="240">
        <v>397</v>
      </c>
      <c r="S31" s="240">
        <v>368</v>
      </c>
      <c r="T31" s="240">
        <v>1337</v>
      </c>
      <c r="U31" s="240">
        <v>195</v>
      </c>
      <c r="V31" s="240">
        <v>640</v>
      </c>
      <c r="W31" s="240">
        <v>530</v>
      </c>
    </row>
    <row r="32" spans="1:23" s="216" customFormat="1" ht="15" customHeight="1">
      <c r="A32" s="129" t="s">
        <v>122</v>
      </c>
      <c r="B32" s="139" t="s">
        <v>44</v>
      </c>
      <c r="C32" s="243">
        <v>2687</v>
      </c>
      <c r="D32" s="254">
        <v>657</v>
      </c>
      <c r="E32" s="254">
        <v>8</v>
      </c>
      <c r="F32" s="254">
        <v>6</v>
      </c>
      <c r="G32" s="254">
        <v>15</v>
      </c>
      <c r="H32" s="254">
        <v>326</v>
      </c>
      <c r="I32" s="254">
        <v>212</v>
      </c>
      <c r="J32" s="243">
        <v>16</v>
      </c>
      <c r="K32" s="243">
        <v>10</v>
      </c>
      <c r="L32" s="243">
        <v>94</v>
      </c>
      <c r="M32" s="243">
        <v>341</v>
      </c>
      <c r="N32" s="243">
        <v>20</v>
      </c>
      <c r="O32" s="243">
        <v>15</v>
      </c>
      <c r="P32" s="243">
        <v>18</v>
      </c>
      <c r="Q32" s="243">
        <v>92</v>
      </c>
      <c r="R32" s="243">
        <v>97</v>
      </c>
      <c r="S32" s="243">
        <v>61</v>
      </c>
      <c r="T32" s="243">
        <v>357</v>
      </c>
      <c r="U32" s="243">
        <v>90</v>
      </c>
      <c r="V32" s="243">
        <v>137</v>
      </c>
      <c r="W32" s="243">
        <v>94</v>
      </c>
    </row>
    <row r="33" spans="1:23" s="216" customFormat="1" ht="15" customHeight="1">
      <c r="A33" s="29" t="s">
        <v>513</v>
      </c>
      <c r="B33" s="40"/>
      <c r="C33" s="242">
        <v>22848</v>
      </c>
      <c r="D33" s="253">
        <v>2722</v>
      </c>
      <c r="E33" s="253">
        <v>107</v>
      </c>
      <c r="F33" s="253">
        <v>10</v>
      </c>
      <c r="G33" s="253">
        <v>30</v>
      </c>
      <c r="H33" s="253">
        <v>2117</v>
      </c>
      <c r="I33" s="253">
        <v>5183</v>
      </c>
      <c r="J33" s="242">
        <v>57</v>
      </c>
      <c r="K33" s="242">
        <v>64</v>
      </c>
      <c r="L33" s="242">
        <v>662</v>
      </c>
      <c r="M33" s="242">
        <v>3359</v>
      </c>
      <c r="N33" s="242">
        <v>256</v>
      </c>
      <c r="O33" s="242">
        <v>133</v>
      </c>
      <c r="P33" s="242">
        <v>397</v>
      </c>
      <c r="Q33" s="242">
        <v>1041</v>
      </c>
      <c r="R33" s="242">
        <v>804</v>
      </c>
      <c r="S33" s="242">
        <v>761</v>
      </c>
      <c r="T33" s="242">
        <v>2800</v>
      </c>
      <c r="U33" s="242">
        <v>470</v>
      </c>
      <c r="V33" s="242">
        <v>961</v>
      </c>
      <c r="W33" s="242">
        <v>831</v>
      </c>
    </row>
    <row r="34" spans="1:23" s="216" customFormat="1" ht="15" customHeight="1">
      <c r="A34" s="126" t="s">
        <v>122</v>
      </c>
      <c r="B34" s="135" t="s">
        <v>50</v>
      </c>
      <c r="C34" s="240">
        <v>14129</v>
      </c>
      <c r="D34" s="251">
        <v>1408</v>
      </c>
      <c r="E34" s="251">
        <v>53</v>
      </c>
      <c r="F34" s="251" t="s">
        <v>172</v>
      </c>
      <c r="G34" s="251">
        <v>23</v>
      </c>
      <c r="H34" s="251">
        <v>1286</v>
      </c>
      <c r="I34" s="251">
        <v>2868</v>
      </c>
      <c r="J34" s="240">
        <v>42</v>
      </c>
      <c r="K34" s="240">
        <v>46</v>
      </c>
      <c r="L34" s="240">
        <v>451</v>
      </c>
      <c r="M34" s="240">
        <v>2245</v>
      </c>
      <c r="N34" s="240">
        <v>181</v>
      </c>
      <c r="O34" s="240">
        <v>114</v>
      </c>
      <c r="P34" s="240">
        <v>310</v>
      </c>
      <c r="Q34" s="240">
        <v>664</v>
      </c>
      <c r="R34" s="240">
        <v>556</v>
      </c>
      <c r="S34" s="240">
        <v>567</v>
      </c>
      <c r="T34" s="240">
        <v>1785</v>
      </c>
      <c r="U34" s="240">
        <v>280</v>
      </c>
      <c r="V34" s="240">
        <v>613</v>
      </c>
      <c r="W34" s="240">
        <v>565</v>
      </c>
    </row>
    <row r="35" spans="1:23" s="216" customFormat="1" ht="15" customHeight="1">
      <c r="A35" s="126" t="s">
        <v>122</v>
      </c>
      <c r="B35" s="135" t="s">
        <v>34</v>
      </c>
      <c r="C35" s="240">
        <v>4213</v>
      </c>
      <c r="D35" s="251">
        <v>584</v>
      </c>
      <c r="E35" s="251">
        <v>7</v>
      </c>
      <c r="F35" s="251">
        <v>1</v>
      </c>
      <c r="G35" s="251">
        <v>2</v>
      </c>
      <c r="H35" s="251">
        <v>358</v>
      </c>
      <c r="I35" s="251">
        <v>1335</v>
      </c>
      <c r="J35" s="240">
        <v>2</v>
      </c>
      <c r="K35" s="240">
        <v>10</v>
      </c>
      <c r="L35" s="240">
        <v>101</v>
      </c>
      <c r="M35" s="240">
        <v>577</v>
      </c>
      <c r="N35" s="240">
        <v>53</v>
      </c>
      <c r="O35" s="240">
        <v>9</v>
      </c>
      <c r="P35" s="240">
        <v>36</v>
      </c>
      <c r="Q35" s="240">
        <v>120</v>
      </c>
      <c r="R35" s="240">
        <v>118</v>
      </c>
      <c r="S35" s="240">
        <v>102</v>
      </c>
      <c r="T35" s="240">
        <v>430</v>
      </c>
      <c r="U35" s="240">
        <v>73</v>
      </c>
      <c r="V35" s="240">
        <v>169</v>
      </c>
      <c r="W35" s="240">
        <v>120</v>
      </c>
    </row>
    <row r="36" spans="1:23" s="216" customFormat="1" ht="15" customHeight="1">
      <c r="A36" s="126" t="s">
        <v>122</v>
      </c>
      <c r="B36" s="135" t="s">
        <v>52</v>
      </c>
      <c r="C36" s="240">
        <v>3308</v>
      </c>
      <c r="D36" s="251">
        <v>526</v>
      </c>
      <c r="E36" s="251">
        <v>24</v>
      </c>
      <c r="F36" s="251">
        <v>9</v>
      </c>
      <c r="G36" s="251">
        <v>5</v>
      </c>
      <c r="H36" s="251">
        <v>359</v>
      </c>
      <c r="I36" s="251">
        <v>668</v>
      </c>
      <c r="J36" s="240">
        <v>9</v>
      </c>
      <c r="K36" s="240">
        <v>7</v>
      </c>
      <c r="L36" s="240">
        <v>77</v>
      </c>
      <c r="M36" s="240">
        <v>443</v>
      </c>
      <c r="N36" s="240">
        <v>19</v>
      </c>
      <c r="O36" s="240">
        <v>9</v>
      </c>
      <c r="P36" s="240">
        <v>46</v>
      </c>
      <c r="Q36" s="240">
        <v>174</v>
      </c>
      <c r="R36" s="240">
        <v>103</v>
      </c>
      <c r="S36" s="240">
        <v>79</v>
      </c>
      <c r="T36" s="240">
        <v>426</v>
      </c>
      <c r="U36" s="240">
        <v>84</v>
      </c>
      <c r="V36" s="240">
        <v>146</v>
      </c>
      <c r="W36" s="240">
        <v>90</v>
      </c>
    </row>
    <row r="37" spans="1:23" s="216" customFormat="1" ht="15" customHeight="1">
      <c r="A37" s="129" t="s">
        <v>122</v>
      </c>
      <c r="B37" s="139" t="s">
        <v>57</v>
      </c>
      <c r="C37" s="243">
        <v>1198</v>
      </c>
      <c r="D37" s="254">
        <v>204</v>
      </c>
      <c r="E37" s="254">
        <v>23</v>
      </c>
      <c r="F37" s="254" t="s">
        <v>172</v>
      </c>
      <c r="G37" s="254" t="s">
        <v>172</v>
      </c>
      <c r="H37" s="254">
        <v>114</v>
      </c>
      <c r="I37" s="254">
        <v>312</v>
      </c>
      <c r="J37" s="243">
        <v>4</v>
      </c>
      <c r="K37" s="254">
        <v>1</v>
      </c>
      <c r="L37" s="243">
        <v>33</v>
      </c>
      <c r="M37" s="243">
        <v>94</v>
      </c>
      <c r="N37" s="243">
        <v>3</v>
      </c>
      <c r="O37" s="243">
        <v>1</v>
      </c>
      <c r="P37" s="243">
        <v>5</v>
      </c>
      <c r="Q37" s="243">
        <v>83</v>
      </c>
      <c r="R37" s="243">
        <v>27</v>
      </c>
      <c r="S37" s="243">
        <v>13</v>
      </c>
      <c r="T37" s="243">
        <v>159</v>
      </c>
      <c r="U37" s="243">
        <v>33</v>
      </c>
      <c r="V37" s="243">
        <v>33</v>
      </c>
      <c r="W37" s="243">
        <v>56</v>
      </c>
    </row>
    <row r="38" spans="1:23" s="216" customFormat="1" ht="15" customHeight="1">
      <c r="A38" s="130" t="s">
        <v>562</v>
      </c>
      <c r="B38" s="140"/>
      <c r="C38" s="244">
        <v>15637</v>
      </c>
      <c r="D38" s="255">
        <v>1911</v>
      </c>
      <c r="E38" s="255">
        <v>123</v>
      </c>
      <c r="F38" s="255">
        <v>1</v>
      </c>
      <c r="G38" s="255">
        <v>14</v>
      </c>
      <c r="H38" s="255">
        <v>1923</v>
      </c>
      <c r="I38" s="255">
        <v>2313</v>
      </c>
      <c r="J38" s="244">
        <v>78</v>
      </c>
      <c r="K38" s="244">
        <v>49</v>
      </c>
      <c r="L38" s="244">
        <v>589</v>
      </c>
      <c r="M38" s="244">
        <v>2060</v>
      </c>
      <c r="N38" s="244">
        <v>265</v>
      </c>
      <c r="O38" s="244">
        <v>64</v>
      </c>
      <c r="P38" s="244">
        <v>175</v>
      </c>
      <c r="Q38" s="244">
        <v>927</v>
      </c>
      <c r="R38" s="244">
        <v>535</v>
      </c>
      <c r="S38" s="244">
        <v>453</v>
      </c>
      <c r="T38" s="244">
        <v>2371</v>
      </c>
      <c r="U38" s="244">
        <v>288</v>
      </c>
      <c r="V38" s="244">
        <v>849</v>
      </c>
      <c r="W38" s="244">
        <v>592</v>
      </c>
    </row>
    <row r="39" spans="1:23" s="216" customFormat="1" ht="15" customHeight="1">
      <c r="A39" s="31" t="s">
        <v>382</v>
      </c>
      <c r="B39" s="41"/>
      <c r="C39" s="242">
        <v>38878</v>
      </c>
      <c r="D39" s="253">
        <v>3949</v>
      </c>
      <c r="E39" s="253">
        <v>346</v>
      </c>
      <c r="F39" s="253">
        <v>33</v>
      </c>
      <c r="G39" s="253">
        <v>55</v>
      </c>
      <c r="H39" s="253">
        <v>3940</v>
      </c>
      <c r="I39" s="253">
        <v>7884</v>
      </c>
      <c r="J39" s="242">
        <v>141</v>
      </c>
      <c r="K39" s="242">
        <v>139</v>
      </c>
      <c r="L39" s="242">
        <v>1055</v>
      </c>
      <c r="M39" s="242">
        <v>5305</v>
      </c>
      <c r="N39" s="242">
        <v>550</v>
      </c>
      <c r="O39" s="242">
        <v>336</v>
      </c>
      <c r="P39" s="242">
        <v>606</v>
      </c>
      <c r="Q39" s="242">
        <v>1763</v>
      </c>
      <c r="R39" s="242">
        <v>1325</v>
      </c>
      <c r="S39" s="242">
        <v>1442</v>
      </c>
      <c r="T39" s="242">
        <v>5794</v>
      </c>
      <c r="U39" s="242">
        <v>695</v>
      </c>
      <c r="V39" s="242">
        <v>1772</v>
      </c>
      <c r="W39" s="242">
        <v>1365</v>
      </c>
    </row>
    <row r="40" spans="1:23" s="216" customFormat="1" ht="15" customHeight="1">
      <c r="A40" s="126" t="s">
        <v>122</v>
      </c>
      <c r="B40" s="135" t="s">
        <v>64</v>
      </c>
      <c r="C40" s="240">
        <v>20550</v>
      </c>
      <c r="D40" s="251">
        <v>955</v>
      </c>
      <c r="E40" s="251">
        <v>110</v>
      </c>
      <c r="F40" s="251">
        <v>8</v>
      </c>
      <c r="G40" s="251">
        <v>33</v>
      </c>
      <c r="H40" s="251">
        <v>1984</v>
      </c>
      <c r="I40" s="251">
        <v>4024</v>
      </c>
      <c r="J40" s="240">
        <v>103</v>
      </c>
      <c r="K40" s="240">
        <v>76</v>
      </c>
      <c r="L40" s="240">
        <v>570</v>
      </c>
      <c r="M40" s="240">
        <v>3189</v>
      </c>
      <c r="N40" s="240">
        <v>374</v>
      </c>
      <c r="O40" s="240">
        <v>211</v>
      </c>
      <c r="P40" s="240">
        <v>384</v>
      </c>
      <c r="Q40" s="240">
        <v>1117</v>
      </c>
      <c r="R40" s="240">
        <v>748</v>
      </c>
      <c r="S40" s="240">
        <v>1037</v>
      </c>
      <c r="T40" s="240">
        <v>3253</v>
      </c>
      <c r="U40" s="240">
        <v>272</v>
      </c>
      <c r="V40" s="240">
        <v>1003</v>
      </c>
      <c r="W40" s="240">
        <v>749</v>
      </c>
    </row>
    <row r="41" spans="1:23" s="216" customFormat="1" ht="15" customHeight="1">
      <c r="A41" s="126" t="s">
        <v>122</v>
      </c>
      <c r="B41" s="135" t="s">
        <v>68</v>
      </c>
      <c r="C41" s="240">
        <v>2352</v>
      </c>
      <c r="D41" s="251">
        <v>380</v>
      </c>
      <c r="E41" s="251">
        <v>22</v>
      </c>
      <c r="F41" s="251" t="s">
        <v>172</v>
      </c>
      <c r="G41" s="251">
        <v>2</v>
      </c>
      <c r="H41" s="251">
        <v>222</v>
      </c>
      <c r="I41" s="251">
        <v>490</v>
      </c>
      <c r="J41" s="240">
        <v>5</v>
      </c>
      <c r="K41" s="240">
        <v>5</v>
      </c>
      <c r="L41" s="240">
        <v>46</v>
      </c>
      <c r="M41" s="240">
        <v>368</v>
      </c>
      <c r="N41" s="240">
        <v>38</v>
      </c>
      <c r="O41" s="240">
        <v>15</v>
      </c>
      <c r="P41" s="240">
        <v>25</v>
      </c>
      <c r="Q41" s="240">
        <v>87</v>
      </c>
      <c r="R41" s="240">
        <v>85</v>
      </c>
      <c r="S41" s="240">
        <v>41</v>
      </c>
      <c r="T41" s="240">
        <v>296</v>
      </c>
      <c r="U41" s="240">
        <v>47</v>
      </c>
      <c r="V41" s="240">
        <v>81</v>
      </c>
      <c r="W41" s="240">
        <v>95</v>
      </c>
    </row>
    <row r="42" spans="1:23" s="216" customFormat="1" ht="15" customHeight="1">
      <c r="A42" s="126" t="s">
        <v>122</v>
      </c>
      <c r="B42" s="135" t="s">
        <v>70</v>
      </c>
      <c r="C42" s="240">
        <v>2424</v>
      </c>
      <c r="D42" s="251">
        <v>179</v>
      </c>
      <c r="E42" s="251">
        <v>9</v>
      </c>
      <c r="F42" s="251">
        <v>3</v>
      </c>
      <c r="G42" s="251">
        <v>7</v>
      </c>
      <c r="H42" s="251">
        <v>235</v>
      </c>
      <c r="I42" s="251">
        <v>403</v>
      </c>
      <c r="J42" s="240">
        <v>9</v>
      </c>
      <c r="K42" s="240">
        <v>16</v>
      </c>
      <c r="L42" s="240">
        <v>123</v>
      </c>
      <c r="M42" s="240">
        <v>306</v>
      </c>
      <c r="N42" s="240">
        <v>34</v>
      </c>
      <c r="O42" s="240">
        <v>32</v>
      </c>
      <c r="P42" s="240">
        <v>35</v>
      </c>
      <c r="Q42" s="240">
        <v>111</v>
      </c>
      <c r="R42" s="240">
        <v>98</v>
      </c>
      <c r="S42" s="240">
        <v>99</v>
      </c>
      <c r="T42" s="240">
        <v>463</v>
      </c>
      <c r="U42" s="240">
        <v>26</v>
      </c>
      <c r="V42" s="240">
        <v>145</v>
      </c>
      <c r="W42" s="240">
        <v>79</v>
      </c>
    </row>
    <row r="43" spans="1:23" s="216" customFormat="1" ht="15" customHeight="1">
      <c r="A43" s="126" t="s">
        <v>122</v>
      </c>
      <c r="B43" s="135" t="s">
        <v>71</v>
      </c>
      <c r="C43" s="240">
        <v>2540</v>
      </c>
      <c r="D43" s="251">
        <v>422</v>
      </c>
      <c r="E43" s="251">
        <v>18</v>
      </c>
      <c r="F43" s="251" t="s">
        <v>172</v>
      </c>
      <c r="G43" s="251">
        <v>9</v>
      </c>
      <c r="H43" s="251">
        <v>265</v>
      </c>
      <c r="I43" s="251">
        <v>552</v>
      </c>
      <c r="J43" s="240">
        <v>6</v>
      </c>
      <c r="K43" s="240">
        <v>11</v>
      </c>
      <c r="L43" s="240">
        <v>64</v>
      </c>
      <c r="M43" s="240">
        <v>269</v>
      </c>
      <c r="N43" s="240">
        <v>21</v>
      </c>
      <c r="O43" s="240">
        <v>13</v>
      </c>
      <c r="P43" s="240">
        <v>35</v>
      </c>
      <c r="Q43" s="240">
        <v>69</v>
      </c>
      <c r="R43" s="240">
        <v>88</v>
      </c>
      <c r="S43" s="240">
        <v>57</v>
      </c>
      <c r="T43" s="240">
        <v>398</v>
      </c>
      <c r="U43" s="240">
        <v>51</v>
      </c>
      <c r="V43" s="240">
        <v>90</v>
      </c>
      <c r="W43" s="240">
        <v>102</v>
      </c>
    </row>
    <row r="44" spans="1:23" s="216" customFormat="1" ht="15" customHeight="1">
      <c r="A44" s="126" t="s">
        <v>122</v>
      </c>
      <c r="B44" s="135" t="s">
        <v>35</v>
      </c>
      <c r="C44" s="240">
        <v>2780</v>
      </c>
      <c r="D44" s="251">
        <v>258</v>
      </c>
      <c r="E44" s="251">
        <v>7</v>
      </c>
      <c r="F44" s="251">
        <v>22</v>
      </c>
      <c r="G44" s="251">
        <v>1</v>
      </c>
      <c r="H44" s="251">
        <v>258</v>
      </c>
      <c r="I44" s="251">
        <v>712</v>
      </c>
      <c r="J44" s="240">
        <v>7</v>
      </c>
      <c r="K44" s="240">
        <v>3</v>
      </c>
      <c r="L44" s="240">
        <v>84</v>
      </c>
      <c r="M44" s="240">
        <v>342</v>
      </c>
      <c r="N44" s="240">
        <v>31</v>
      </c>
      <c r="O44" s="240">
        <v>16</v>
      </c>
      <c r="P44" s="240">
        <v>46</v>
      </c>
      <c r="Q44" s="240">
        <v>131</v>
      </c>
      <c r="R44" s="240">
        <v>88</v>
      </c>
      <c r="S44" s="240">
        <v>78</v>
      </c>
      <c r="T44" s="240">
        <v>430</v>
      </c>
      <c r="U44" s="240">
        <v>37</v>
      </c>
      <c r="V44" s="240">
        <v>133</v>
      </c>
      <c r="W44" s="240">
        <v>89</v>
      </c>
    </row>
    <row r="45" spans="1:23" s="216" customFormat="1" ht="15" customHeight="1">
      <c r="A45" s="126" t="s">
        <v>122</v>
      </c>
      <c r="B45" s="135" t="s">
        <v>24</v>
      </c>
      <c r="C45" s="240">
        <v>2477</v>
      </c>
      <c r="D45" s="251">
        <v>619</v>
      </c>
      <c r="E45" s="251">
        <v>106</v>
      </c>
      <c r="F45" s="251" t="s">
        <v>172</v>
      </c>
      <c r="G45" s="251">
        <v>1</v>
      </c>
      <c r="H45" s="251">
        <v>305</v>
      </c>
      <c r="I45" s="251">
        <v>480</v>
      </c>
      <c r="J45" s="240">
        <v>5</v>
      </c>
      <c r="K45" s="240">
        <v>5</v>
      </c>
      <c r="L45" s="240">
        <v>48</v>
      </c>
      <c r="M45" s="240">
        <v>224</v>
      </c>
      <c r="N45" s="240">
        <v>18</v>
      </c>
      <c r="O45" s="240">
        <v>6</v>
      </c>
      <c r="P45" s="240">
        <v>10</v>
      </c>
      <c r="Q45" s="240">
        <v>92</v>
      </c>
      <c r="R45" s="240">
        <v>46</v>
      </c>
      <c r="S45" s="240">
        <v>26</v>
      </c>
      <c r="T45" s="240">
        <v>263</v>
      </c>
      <c r="U45" s="240">
        <v>71</v>
      </c>
      <c r="V45" s="240">
        <v>70</v>
      </c>
      <c r="W45" s="240">
        <v>73</v>
      </c>
    </row>
    <row r="46" spans="1:23" s="216" customFormat="1" ht="15" customHeight="1">
      <c r="A46" s="126" t="s">
        <v>122</v>
      </c>
      <c r="B46" s="135" t="s">
        <v>76</v>
      </c>
      <c r="C46" s="240">
        <v>1842</v>
      </c>
      <c r="D46" s="251">
        <v>470</v>
      </c>
      <c r="E46" s="251">
        <v>33</v>
      </c>
      <c r="F46" s="251" t="s">
        <v>172</v>
      </c>
      <c r="G46" s="251">
        <v>2</v>
      </c>
      <c r="H46" s="251">
        <v>189</v>
      </c>
      <c r="I46" s="251">
        <v>427</v>
      </c>
      <c r="J46" s="240">
        <v>1</v>
      </c>
      <c r="K46" s="240">
        <v>4</v>
      </c>
      <c r="L46" s="240">
        <v>32</v>
      </c>
      <c r="M46" s="240">
        <v>168</v>
      </c>
      <c r="N46" s="240">
        <v>9</v>
      </c>
      <c r="O46" s="240">
        <v>7</v>
      </c>
      <c r="P46" s="240">
        <v>17</v>
      </c>
      <c r="Q46" s="240">
        <v>28</v>
      </c>
      <c r="R46" s="240">
        <v>61</v>
      </c>
      <c r="S46" s="240">
        <v>21</v>
      </c>
      <c r="T46" s="240">
        <v>193</v>
      </c>
      <c r="U46" s="240">
        <v>62</v>
      </c>
      <c r="V46" s="240">
        <v>64</v>
      </c>
      <c r="W46" s="240">
        <v>54</v>
      </c>
    </row>
    <row r="47" spans="1:23" s="216" customFormat="1" ht="15" customHeight="1">
      <c r="A47" s="129" t="s">
        <v>122</v>
      </c>
      <c r="B47" s="139" t="s">
        <v>49</v>
      </c>
      <c r="C47" s="243">
        <v>3913</v>
      </c>
      <c r="D47" s="254">
        <v>666</v>
      </c>
      <c r="E47" s="254">
        <v>41</v>
      </c>
      <c r="F47" s="254" t="s">
        <v>172</v>
      </c>
      <c r="G47" s="254" t="s">
        <v>172</v>
      </c>
      <c r="H47" s="254">
        <v>482</v>
      </c>
      <c r="I47" s="254">
        <v>796</v>
      </c>
      <c r="J47" s="243">
        <v>5</v>
      </c>
      <c r="K47" s="243">
        <v>19</v>
      </c>
      <c r="L47" s="243">
        <v>88</v>
      </c>
      <c r="M47" s="243">
        <v>439</v>
      </c>
      <c r="N47" s="243">
        <v>25</v>
      </c>
      <c r="O47" s="243">
        <v>36</v>
      </c>
      <c r="P47" s="243">
        <v>54</v>
      </c>
      <c r="Q47" s="243">
        <v>128</v>
      </c>
      <c r="R47" s="243">
        <v>111</v>
      </c>
      <c r="S47" s="243">
        <v>83</v>
      </c>
      <c r="T47" s="243">
        <v>498</v>
      </c>
      <c r="U47" s="243">
        <v>129</v>
      </c>
      <c r="V47" s="243">
        <v>186</v>
      </c>
      <c r="W47" s="243">
        <v>124</v>
      </c>
    </row>
    <row r="48" spans="1:23" s="216" customFormat="1" ht="15" customHeight="1">
      <c r="A48" s="30" t="s">
        <v>519</v>
      </c>
      <c r="B48" s="40"/>
      <c r="C48" s="242">
        <v>15490</v>
      </c>
      <c r="D48" s="253">
        <v>868</v>
      </c>
      <c r="E48" s="253">
        <v>23</v>
      </c>
      <c r="F48" s="253">
        <v>42</v>
      </c>
      <c r="G48" s="253">
        <v>19</v>
      </c>
      <c r="H48" s="253">
        <v>1964</v>
      </c>
      <c r="I48" s="253">
        <v>2085</v>
      </c>
      <c r="J48" s="242">
        <v>60</v>
      </c>
      <c r="K48" s="242">
        <v>104</v>
      </c>
      <c r="L48" s="242">
        <v>816</v>
      </c>
      <c r="M48" s="242">
        <v>2677</v>
      </c>
      <c r="N48" s="242">
        <v>208</v>
      </c>
      <c r="O48" s="242">
        <v>178</v>
      </c>
      <c r="P48" s="242">
        <v>218</v>
      </c>
      <c r="Q48" s="242">
        <v>634</v>
      </c>
      <c r="R48" s="242">
        <v>552</v>
      </c>
      <c r="S48" s="242">
        <v>635</v>
      </c>
      <c r="T48" s="242">
        <v>2330</v>
      </c>
      <c r="U48" s="242">
        <v>223</v>
      </c>
      <c r="V48" s="242">
        <v>866</v>
      </c>
      <c r="W48" s="242">
        <v>636</v>
      </c>
    </row>
    <row r="49" spans="1:23" s="216" customFormat="1" ht="15" customHeight="1">
      <c r="A49" s="126" t="s">
        <v>122</v>
      </c>
      <c r="B49" s="141" t="s">
        <v>8</v>
      </c>
      <c r="C49" s="240">
        <v>3424</v>
      </c>
      <c r="D49" s="251">
        <v>292</v>
      </c>
      <c r="E49" s="251">
        <v>5</v>
      </c>
      <c r="F49" s="251">
        <v>3</v>
      </c>
      <c r="G49" s="251">
        <v>5</v>
      </c>
      <c r="H49" s="251">
        <v>388</v>
      </c>
      <c r="I49" s="251">
        <v>500</v>
      </c>
      <c r="J49" s="240">
        <v>13</v>
      </c>
      <c r="K49" s="240">
        <v>14</v>
      </c>
      <c r="L49" s="240">
        <v>155</v>
      </c>
      <c r="M49" s="240">
        <v>600</v>
      </c>
      <c r="N49" s="240">
        <v>47</v>
      </c>
      <c r="O49" s="240">
        <v>35</v>
      </c>
      <c r="P49" s="240">
        <v>54</v>
      </c>
      <c r="Q49" s="240">
        <v>117</v>
      </c>
      <c r="R49" s="240">
        <v>107</v>
      </c>
      <c r="S49" s="240">
        <v>110</v>
      </c>
      <c r="T49" s="240">
        <v>538</v>
      </c>
      <c r="U49" s="240">
        <v>54</v>
      </c>
      <c r="V49" s="240">
        <v>176</v>
      </c>
      <c r="W49" s="240">
        <v>130</v>
      </c>
    </row>
    <row r="50" spans="1:23" s="216" customFormat="1" ht="15" customHeight="1">
      <c r="A50" s="126" t="s">
        <v>122</v>
      </c>
      <c r="B50" s="141" t="s">
        <v>79</v>
      </c>
      <c r="C50" s="240">
        <v>1963</v>
      </c>
      <c r="D50" s="251">
        <v>150</v>
      </c>
      <c r="E50" s="251">
        <v>4</v>
      </c>
      <c r="F50" s="251">
        <v>1</v>
      </c>
      <c r="G50" s="251">
        <v>2</v>
      </c>
      <c r="H50" s="251">
        <v>209</v>
      </c>
      <c r="I50" s="251">
        <v>266</v>
      </c>
      <c r="J50" s="240">
        <v>16</v>
      </c>
      <c r="K50" s="240">
        <v>10</v>
      </c>
      <c r="L50" s="240">
        <v>105</v>
      </c>
      <c r="M50" s="240">
        <v>326</v>
      </c>
      <c r="N50" s="240">
        <v>32</v>
      </c>
      <c r="O50" s="240">
        <v>22</v>
      </c>
      <c r="P50" s="240">
        <v>29</v>
      </c>
      <c r="Q50" s="240">
        <v>62</v>
      </c>
      <c r="R50" s="240">
        <v>65</v>
      </c>
      <c r="S50" s="240">
        <v>80</v>
      </c>
      <c r="T50" s="240">
        <v>325</v>
      </c>
      <c r="U50" s="240">
        <v>32</v>
      </c>
      <c r="V50" s="240">
        <v>97</v>
      </c>
      <c r="W50" s="240">
        <v>86</v>
      </c>
    </row>
    <row r="51" spans="1:23" s="216" customFormat="1" ht="15" customHeight="1">
      <c r="A51" s="129" t="s">
        <v>122</v>
      </c>
      <c r="B51" s="138" t="s">
        <v>80</v>
      </c>
      <c r="C51" s="243">
        <v>10103</v>
      </c>
      <c r="D51" s="254">
        <v>426</v>
      </c>
      <c r="E51" s="254">
        <v>14</v>
      </c>
      <c r="F51" s="254">
        <v>38</v>
      </c>
      <c r="G51" s="254">
        <v>12</v>
      </c>
      <c r="H51" s="254">
        <v>1367</v>
      </c>
      <c r="I51" s="254">
        <v>1319</v>
      </c>
      <c r="J51" s="243">
        <v>31</v>
      </c>
      <c r="K51" s="243">
        <v>80</v>
      </c>
      <c r="L51" s="243">
        <v>556</v>
      </c>
      <c r="M51" s="243">
        <v>1751</v>
      </c>
      <c r="N51" s="243">
        <v>129</v>
      </c>
      <c r="O51" s="243">
        <v>121</v>
      </c>
      <c r="P51" s="243">
        <v>135</v>
      </c>
      <c r="Q51" s="243">
        <v>455</v>
      </c>
      <c r="R51" s="243">
        <v>380</v>
      </c>
      <c r="S51" s="243">
        <v>445</v>
      </c>
      <c r="T51" s="243">
        <v>1467</v>
      </c>
      <c r="U51" s="243">
        <v>137</v>
      </c>
      <c r="V51" s="243">
        <v>593</v>
      </c>
      <c r="W51" s="243">
        <v>420</v>
      </c>
    </row>
    <row r="52" spans="1:23" s="216" customFormat="1" ht="15" customHeight="1">
      <c r="A52" s="30" t="s">
        <v>563</v>
      </c>
      <c r="B52" s="40"/>
      <c r="C52" s="242">
        <v>41500</v>
      </c>
      <c r="D52" s="253">
        <v>5570</v>
      </c>
      <c r="E52" s="253">
        <v>137</v>
      </c>
      <c r="F52" s="253">
        <v>6</v>
      </c>
      <c r="G52" s="253">
        <v>80</v>
      </c>
      <c r="H52" s="253">
        <v>4740</v>
      </c>
      <c r="I52" s="253">
        <v>5797</v>
      </c>
      <c r="J52" s="242">
        <v>200</v>
      </c>
      <c r="K52" s="242">
        <v>166</v>
      </c>
      <c r="L52" s="242">
        <v>1335</v>
      </c>
      <c r="M52" s="242">
        <v>6200</v>
      </c>
      <c r="N52" s="242">
        <v>586</v>
      </c>
      <c r="O52" s="242">
        <v>354</v>
      </c>
      <c r="P52" s="242">
        <v>936</v>
      </c>
      <c r="Q52" s="242">
        <v>1765</v>
      </c>
      <c r="R52" s="242">
        <v>1598</v>
      </c>
      <c r="S52" s="242">
        <v>1665</v>
      </c>
      <c r="T52" s="242">
        <v>5774</v>
      </c>
      <c r="U52" s="242">
        <v>893</v>
      </c>
      <c r="V52" s="242">
        <v>1751</v>
      </c>
      <c r="W52" s="242">
        <v>1582</v>
      </c>
    </row>
    <row r="53" spans="1:23" s="216" customFormat="1" ht="15" customHeight="1">
      <c r="A53" s="126" t="s">
        <v>122</v>
      </c>
      <c r="B53" s="141" t="s">
        <v>85</v>
      </c>
      <c r="C53" s="240">
        <v>17483</v>
      </c>
      <c r="D53" s="251">
        <v>1230</v>
      </c>
      <c r="E53" s="251">
        <v>25</v>
      </c>
      <c r="F53" s="251">
        <v>3</v>
      </c>
      <c r="G53" s="251">
        <v>25</v>
      </c>
      <c r="H53" s="251">
        <v>1791</v>
      </c>
      <c r="I53" s="251">
        <v>2306</v>
      </c>
      <c r="J53" s="240">
        <v>148</v>
      </c>
      <c r="K53" s="240">
        <v>74</v>
      </c>
      <c r="L53" s="240">
        <v>541</v>
      </c>
      <c r="M53" s="240">
        <v>2908</v>
      </c>
      <c r="N53" s="240">
        <v>305</v>
      </c>
      <c r="O53" s="240">
        <v>207</v>
      </c>
      <c r="P53" s="240">
        <v>481</v>
      </c>
      <c r="Q53" s="240">
        <v>868</v>
      </c>
      <c r="R53" s="240">
        <v>810</v>
      </c>
      <c r="S53" s="240">
        <v>949</v>
      </c>
      <c r="T53" s="240">
        <v>2635</v>
      </c>
      <c r="U53" s="240">
        <v>338</v>
      </c>
      <c r="V53" s="240">
        <v>760</v>
      </c>
      <c r="W53" s="240">
        <v>825</v>
      </c>
    </row>
    <row r="54" spans="1:23" s="216" customFormat="1" ht="15" customHeight="1">
      <c r="A54" s="126" t="s">
        <v>122</v>
      </c>
      <c r="B54" s="135" t="s">
        <v>89</v>
      </c>
      <c r="C54" s="240">
        <v>2591</v>
      </c>
      <c r="D54" s="251">
        <v>355</v>
      </c>
      <c r="E54" s="251">
        <v>4</v>
      </c>
      <c r="F54" s="251" t="s">
        <v>172</v>
      </c>
      <c r="G54" s="251">
        <v>4</v>
      </c>
      <c r="H54" s="251">
        <v>299</v>
      </c>
      <c r="I54" s="251">
        <v>344</v>
      </c>
      <c r="J54" s="240">
        <v>8</v>
      </c>
      <c r="K54" s="240">
        <v>12</v>
      </c>
      <c r="L54" s="240">
        <v>92</v>
      </c>
      <c r="M54" s="240">
        <v>358</v>
      </c>
      <c r="N54" s="240">
        <v>45</v>
      </c>
      <c r="O54" s="240">
        <v>17</v>
      </c>
      <c r="P54" s="240">
        <v>77</v>
      </c>
      <c r="Q54" s="240">
        <v>103</v>
      </c>
      <c r="R54" s="240">
        <v>94</v>
      </c>
      <c r="S54" s="240">
        <v>114</v>
      </c>
      <c r="T54" s="240">
        <v>389</v>
      </c>
      <c r="U54" s="240">
        <v>61</v>
      </c>
      <c r="V54" s="240">
        <v>101</v>
      </c>
      <c r="W54" s="240">
        <v>111</v>
      </c>
    </row>
    <row r="55" spans="1:23" s="216" customFormat="1" ht="15" customHeight="1">
      <c r="A55" s="126" t="s">
        <v>122</v>
      </c>
      <c r="B55" s="135" t="s">
        <v>66</v>
      </c>
      <c r="C55" s="240">
        <v>4240</v>
      </c>
      <c r="D55" s="251">
        <v>804</v>
      </c>
      <c r="E55" s="251">
        <v>29</v>
      </c>
      <c r="F55" s="251" t="s">
        <v>172</v>
      </c>
      <c r="G55" s="251">
        <v>1</v>
      </c>
      <c r="H55" s="251">
        <v>512</v>
      </c>
      <c r="I55" s="251">
        <v>664</v>
      </c>
      <c r="J55" s="240">
        <v>13</v>
      </c>
      <c r="K55" s="240">
        <v>18</v>
      </c>
      <c r="L55" s="240">
        <v>116</v>
      </c>
      <c r="M55" s="240">
        <v>578</v>
      </c>
      <c r="N55" s="240">
        <v>48</v>
      </c>
      <c r="O55" s="240">
        <v>24</v>
      </c>
      <c r="P55" s="240">
        <v>61</v>
      </c>
      <c r="Q55" s="240">
        <v>158</v>
      </c>
      <c r="R55" s="240">
        <v>121</v>
      </c>
      <c r="S55" s="240">
        <v>118</v>
      </c>
      <c r="T55" s="240">
        <v>568</v>
      </c>
      <c r="U55" s="240">
        <v>106</v>
      </c>
      <c r="V55" s="240">
        <v>159</v>
      </c>
      <c r="W55" s="240">
        <v>138</v>
      </c>
    </row>
    <row r="56" spans="1:23" s="216" customFormat="1" ht="15" customHeight="1">
      <c r="A56" s="126" t="s">
        <v>122</v>
      </c>
      <c r="B56" s="135" t="s">
        <v>90</v>
      </c>
      <c r="C56" s="240">
        <v>4932</v>
      </c>
      <c r="D56" s="251">
        <v>1015</v>
      </c>
      <c r="E56" s="251">
        <v>13</v>
      </c>
      <c r="F56" s="251" t="s">
        <v>172</v>
      </c>
      <c r="G56" s="251">
        <v>24</v>
      </c>
      <c r="H56" s="251">
        <v>669</v>
      </c>
      <c r="I56" s="251">
        <v>661</v>
      </c>
      <c r="J56" s="240">
        <v>5</v>
      </c>
      <c r="K56" s="240">
        <v>12</v>
      </c>
      <c r="L56" s="240">
        <v>133</v>
      </c>
      <c r="M56" s="240">
        <v>762</v>
      </c>
      <c r="N56" s="240">
        <v>63</v>
      </c>
      <c r="O56" s="240">
        <v>30</v>
      </c>
      <c r="P56" s="240">
        <v>97</v>
      </c>
      <c r="Q56" s="240">
        <v>163</v>
      </c>
      <c r="R56" s="240">
        <v>165</v>
      </c>
      <c r="S56" s="240">
        <v>135</v>
      </c>
      <c r="T56" s="240">
        <v>554</v>
      </c>
      <c r="U56" s="240">
        <v>110</v>
      </c>
      <c r="V56" s="240">
        <v>178</v>
      </c>
      <c r="W56" s="240">
        <v>135</v>
      </c>
    </row>
    <row r="57" spans="1:23" s="216" customFormat="1" ht="15" customHeight="1">
      <c r="A57" s="126" t="s">
        <v>122</v>
      </c>
      <c r="B57" s="135" t="s">
        <v>92</v>
      </c>
      <c r="C57" s="240">
        <v>3269</v>
      </c>
      <c r="D57" s="251">
        <v>434</v>
      </c>
      <c r="E57" s="251">
        <v>36</v>
      </c>
      <c r="F57" s="251">
        <v>3</v>
      </c>
      <c r="G57" s="251">
        <v>3</v>
      </c>
      <c r="H57" s="251">
        <v>342</v>
      </c>
      <c r="I57" s="251">
        <v>408</v>
      </c>
      <c r="J57" s="240">
        <v>14</v>
      </c>
      <c r="K57" s="240">
        <v>19</v>
      </c>
      <c r="L57" s="240">
        <v>164</v>
      </c>
      <c r="M57" s="240">
        <v>430</v>
      </c>
      <c r="N57" s="240">
        <v>33</v>
      </c>
      <c r="O57" s="240">
        <v>27</v>
      </c>
      <c r="P57" s="240">
        <v>42</v>
      </c>
      <c r="Q57" s="240">
        <v>126</v>
      </c>
      <c r="R57" s="240">
        <v>133</v>
      </c>
      <c r="S57" s="240">
        <v>89</v>
      </c>
      <c r="T57" s="240">
        <v>519</v>
      </c>
      <c r="U57" s="240">
        <v>67</v>
      </c>
      <c r="V57" s="240">
        <v>188</v>
      </c>
      <c r="W57" s="240">
        <v>120</v>
      </c>
    </row>
    <row r="58" spans="1:23" s="216" customFormat="1" ht="15" customHeight="1">
      <c r="A58" s="126" t="s">
        <v>122</v>
      </c>
      <c r="B58" s="135" t="s">
        <v>46</v>
      </c>
      <c r="C58" s="240">
        <v>1932</v>
      </c>
      <c r="D58" s="251">
        <v>320</v>
      </c>
      <c r="E58" s="251">
        <v>20</v>
      </c>
      <c r="F58" s="251" t="s">
        <v>172</v>
      </c>
      <c r="G58" s="251">
        <v>6</v>
      </c>
      <c r="H58" s="251">
        <v>274</v>
      </c>
      <c r="I58" s="251">
        <v>342</v>
      </c>
      <c r="J58" s="240">
        <v>2</v>
      </c>
      <c r="K58" s="240">
        <v>2</v>
      </c>
      <c r="L58" s="240">
        <v>64</v>
      </c>
      <c r="M58" s="240">
        <v>226</v>
      </c>
      <c r="N58" s="240">
        <v>15</v>
      </c>
      <c r="O58" s="240">
        <v>8</v>
      </c>
      <c r="P58" s="240">
        <v>31</v>
      </c>
      <c r="Q58" s="240">
        <v>71</v>
      </c>
      <c r="R58" s="240">
        <v>60</v>
      </c>
      <c r="S58" s="240">
        <v>48</v>
      </c>
      <c r="T58" s="240">
        <v>234</v>
      </c>
      <c r="U58" s="240">
        <v>58</v>
      </c>
      <c r="V58" s="240">
        <v>82</v>
      </c>
      <c r="W58" s="240">
        <v>66</v>
      </c>
    </row>
    <row r="59" spans="1:23" s="216" customFormat="1" ht="15" customHeight="1">
      <c r="A59" s="126" t="s">
        <v>122</v>
      </c>
      <c r="B59" s="135" t="s">
        <v>54</v>
      </c>
      <c r="C59" s="240">
        <v>3581</v>
      </c>
      <c r="D59" s="251">
        <v>544</v>
      </c>
      <c r="E59" s="251">
        <v>5</v>
      </c>
      <c r="F59" s="251" t="s">
        <v>172</v>
      </c>
      <c r="G59" s="251">
        <v>3</v>
      </c>
      <c r="H59" s="251">
        <v>429</v>
      </c>
      <c r="I59" s="251">
        <v>534</v>
      </c>
      <c r="J59" s="240">
        <v>6</v>
      </c>
      <c r="K59" s="240">
        <v>18</v>
      </c>
      <c r="L59" s="240">
        <v>144</v>
      </c>
      <c r="M59" s="240">
        <v>503</v>
      </c>
      <c r="N59" s="240">
        <v>48</v>
      </c>
      <c r="O59" s="240">
        <v>27</v>
      </c>
      <c r="P59" s="240">
        <v>90</v>
      </c>
      <c r="Q59" s="240">
        <v>136</v>
      </c>
      <c r="R59" s="240">
        <v>110</v>
      </c>
      <c r="S59" s="240">
        <v>126</v>
      </c>
      <c r="T59" s="240">
        <v>485</v>
      </c>
      <c r="U59" s="240">
        <v>72</v>
      </c>
      <c r="V59" s="240">
        <v>162</v>
      </c>
      <c r="W59" s="240">
        <v>120</v>
      </c>
    </row>
    <row r="60" spans="1:23" s="216" customFormat="1" ht="15" customHeight="1">
      <c r="A60" s="129" t="s">
        <v>122</v>
      </c>
      <c r="B60" s="139" t="s">
        <v>95</v>
      </c>
      <c r="C60" s="243">
        <v>3472</v>
      </c>
      <c r="D60" s="254">
        <v>868</v>
      </c>
      <c r="E60" s="254">
        <v>5</v>
      </c>
      <c r="F60" s="254" t="s">
        <v>172</v>
      </c>
      <c r="G60" s="254">
        <v>14</v>
      </c>
      <c r="H60" s="254">
        <v>424</v>
      </c>
      <c r="I60" s="254">
        <v>538</v>
      </c>
      <c r="J60" s="243">
        <v>4</v>
      </c>
      <c r="K60" s="243">
        <v>11</v>
      </c>
      <c r="L60" s="243">
        <v>81</v>
      </c>
      <c r="M60" s="243">
        <v>435</v>
      </c>
      <c r="N60" s="243">
        <v>29</v>
      </c>
      <c r="O60" s="243">
        <v>14</v>
      </c>
      <c r="P60" s="243">
        <v>57</v>
      </c>
      <c r="Q60" s="243">
        <v>140</v>
      </c>
      <c r="R60" s="243">
        <v>105</v>
      </c>
      <c r="S60" s="243">
        <v>86</v>
      </c>
      <c r="T60" s="243">
        <v>390</v>
      </c>
      <c r="U60" s="243">
        <v>81</v>
      </c>
      <c r="V60" s="243">
        <v>121</v>
      </c>
      <c r="W60" s="243">
        <v>67</v>
      </c>
    </row>
    <row r="61" spans="1:23" s="216" customFormat="1" ht="15" customHeight="1">
      <c r="A61" s="29" t="s">
        <v>564</v>
      </c>
      <c r="B61" s="40"/>
      <c r="C61" s="242">
        <v>15291</v>
      </c>
      <c r="D61" s="253">
        <v>1512</v>
      </c>
      <c r="E61" s="253">
        <v>251</v>
      </c>
      <c r="F61" s="253">
        <v>7</v>
      </c>
      <c r="G61" s="253">
        <v>27</v>
      </c>
      <c r="H61" s="253">
        <v>1546</v>
      </c>
      <c r="I61" s="253">
        <v>2644</v>
      </c>
      <c r="J61" s="242">
        <v>45</v>
      </c>
      <c r="K61" s="242">
        <v>48</v>
      </c>
      <c r="L61" s="242">
        <v>485</v>
      </c>
      <c r="M61" s="242">
        <v>1944</v>
      </c>
      <c r="N61" s="242">
        <v>170</v>
      </c>
      <c r="O61" s="242">
        <v>104</v>
      </c>
      <c r="P61" s="242">
        <v>190</v>
      </c>
      <c r="Q61" s="242">
        <v>565</v>
      </c>
      <c r="R61" s="242">
        <v>598</v>
      </c>
      <c r="S61" s="242">
        <v>550</v>
      </c>
      <c r="T61" s="242">
        <v>2699</v>
      </c>
      <c r="U61" s="242">
        <v>399</v>
      </c>
      <c r="V61" s="242">
        <v>781</v>
      </c>
      <c r="W61" s="242">
        <v>701</v>
      </c>
    </row>
    <row r="62" spans="1:23" s="216" customFormat="1" ht="15" customHeight="1">
      <c r="A62" s="126" t="s">
        <v>122</v>
      </c>
      <c r="B62" s="141" t="s">
        <v>62</v>
      </c>
      <c r="C62" s="240">
        <v>8695</v>
      </c>
      <c r="D62" s="251">
        <v>790</v>
      </c>
      <c r="E62" s="251">
        <v>98</v>
      </c>
      <c r="F62" s="251">
        <v>1</v>
      </c>
      <c r="G62" s="251">
        <v>17</v>
      </c>
      <c r="H62" s="251">
        <v>812</v>
      </c>
      <c r="I62" s="251">
        <v>1459</v>
      </c>
      <c r="J62" s="240">
        <v>29</v>
      </c>
      <c r="K62" s="240">
        <v>41</v>
      </c>
      <c r="L62" s="240">
        <v>305</v>
      </c>
      <c r="M62" s="240">
        <v>1243</v>
      </c>
      <c r="N62" s="240">
        <v>108</v>
      </c>
      <c r="O62" s="240">
        <v>86</v>
      </c>
      <c r="P62" s="240">
        <v>134</v>
      </c>
      <c r="Q62" s="240">
        <v>361</v>
      </c>
      <c r="R62" s="240">
        <v>357</v>
      </c>
      <c r="S62" s="240">
        <v>383</v>
      </c>
      <c r="T62" s="240">
        <v>1390</v>
      </c>
      <c r="U62" s="240">
        <v>214</v>
      </c>
      <c r="V62" s="240">
        <v>406</v>
      </c>
      <c r="W62" s="240">
        <v>442</v>
      </c>
    </row>
    <row r="63" spans="1:23" s="216" customFormat="1" ht="15" customHeight="1">
      <c r="A63" s="126" t="s">
        <v>122</v>
      </c>
      <c r="B63" s="141" t="s">
        <v>28</v>
      </c>
      <c r="C63" s="240">
        <v>2659</v>
      </c>
      <c r="D63" s="251">
        <v>299</v>
      </c>
      <c r="E63" s="251">
        <v>65</v>
      </c>
      <c r="F63" s="251">
        <v>5</v>
      </c>
      <c r="G63" s="251">
        <v>6</v>
      </c>
      <c r="H63" s="251">
        <v>311</v>
      </c>
      <c r="I63" s="251">
        <v>509</v>
      </c>
      <c r="J63" s="240">
        <v>6</v>
      </c>
      <c r="K63" s="240">
        <v>4</v>
      </c>
      <c r="L63" s="240">
        <v>78</v>
      </c>
      <c r="M63" s="240">
        <v>286</v>
      </c>
      <c r="N63" s="240">
        <v>29</v>
      </c>
      <c r="O63" s="240">
        <v>6</v>
      </c>
      <c r="P63" s="240">
        <v>24</v>
      </c>
      <c r="Q63" s="240">
        <v>88</v>
      </c>
      <c r="R63" s="240">
        <v>97</v>
      </c>
      <c r="S63" s="240">
        <v>64</v>
      </c>
      <c r="T63" s="240">
        <v>486</v>
      </c>
      <c r="U63" s="240">
        <v>74</v>
      </c>
      <c r="V63" s="240">
        <v>121</v>
      </c>
      <c r="W63" s="240">
        <v>100</v>
      </c>
    </row>
    <row r="64" spans="1:23" s="216" customFormat="1" ht="15" customHeight="1">
      <c r="A64" s="126" t="s">
        <v>122</v>
      </c>
      <c r="B64" s="141" t="s">
        <v>7</v>
      </c>
      <c r="C64" s="240">
        <v>1106</v>
      </c>
      <c r="D64" s="251">
        <v>83</v>
      </c>
      <c r="E64" s="251">
        <v>54</v>
      </c>
      <c r="F64" s="251">
        <v>1</v>
      </c>
      <c r="G64" s="251">
        <v>2</v>
      </c>
      <c r="H64" s="251">
        <v>151</v>
      </c>
      <c r="I64" s="251">
        <v>133</v>
      </c>
      <c r="J64" s="240">
        <v>2</v>
      </c>
      <c r="K64" s="240">
        <v>1</v>
      </c>
      <c r="L64" s="240">
        <v>29</v>
      </c>
      <c r="M64" s="240">
        <v>121</v>
      </c>
      <c r="N64" s="240">
        <v>9</v>
      </c>
      <c r="O64" s="240" t="s">
        <v>172</v>
      </c>
      <c r="P64" s="240">
        <v>20</v>
      </c>
      <c r="Q64" s="240">
        <v>38</v>
      </c>
      <c r="R64" s="240">
        <v>46</v>
      </c>
      <c r="S64" s="240">
        <v>29</v>
      </c>
      <c r="T64" s="240">
        <v>236</v>
      </c>
      <c r="U64" s="240">
        <v>31</v>
      </c>
      <c r="V64" s="240">
        <v>72</v>
      </c>
      <c r="W64" s="240">
        <v>47</v>
      </c>
    </row>
    <row r="65" spans="1:23" s="216" customFormat="1" ht="15" customHeight="1">
      <c r="A65" s="129" t="s">
        <v>122</v>
      </c>
      <c r="B65" s="138" t="s">
        <v>98</v>
      </c>
      <c r="C65" s="243">
        <v>2831</v>
      </c>
      <c r="D65" s="254">
        <v>340</v>
      </c>
      <c r="E65" s="254">
        <v>34</v>
      </c>
      <c r="F65" s="254" t="s">
        <v>172</v>
      </c>
      <c r="G65" s="254">
        <v>2</v>
      </c>
      <c r="H65" s="254">
        <v>272</v>
      </c>
      <c r="I65" s="254">
        <v>543</v>
      </c>
      <c r="J65" s="243">
        <v>8</v>
      </c>
      <c r="K65" s="243">
        <v>2</v>
      </c>
      <c r="L65" s="243">
        <v>73</v>
      </c>
      <c r="M65" s="243">
        <v>294</v>
      </c>
      <c r="N65" s="243">
        <v>24</v>
      </c>
      <c r="O65" s="243">
        <v>12</v>
      </c>
      <c r="P65" s="243">
        <v>12</v>
      </c>
      <c r="Q65" s="243">
        <v>78</v>
      </c>
      <c r="R65" s="243">
        <v>98</v>
      </c>
      <c r="S65" s="243">
        <v>74</v>
      </c>
      <c r="T65" s="243">
        <v>587</v>
      </c>
      <c r="U65" s="243">
        <v>80</v>
      </c>
      <c r="V65" s="243">
        <v>182</v>
      </c>
      <c r="W65" s="243">
        <v>112</v>
      </c>
    </row>
    <row r="66" spans="1:23" s="216" customFormat="1" ht="15" customHeight="1">
      <c r="A66" s="30" t="s">
        <v>4</v>
      </c>
      <c r="B66" s="40"/>
      <c r="C66" s="242">
        <v>12300</v>
      </c>
      <c r="D66" s="253">
        <v>1014</v>
      </c>
      <c r="E66" s="253">
        <v>61</v>
      </c>
      <c r="F66" s="253">
        <v>170</v>
      </c>
      <c r="G66" s="253">
        <v>8</v>
      </c>
      <c r="H66" s="253">
        <v>936</v>
      </c>
      <c r="I66" s="253">
        <v>3881</v>
      </c>
      <c r="J66" s="242">
        <v>45</v>
      </c>
      <c r="K66" s="242">
        <v>34</v>
      </c>
      <c r="L66" s="242">
        <v>346</v>
      </c>
      <c r="M66" s="242">
        <v>1468</v>
      </c>
      <c r="N66" s="242">
        <v>141</v>
      </c>
      <c r="O66" s="242">
        <v>42</v>
      </c>
      <c r="P66" s="242">
        <v>142</v>
      </c>
      <c r="Q66" s="242">
        <v>613</v>
      </c>
      <c r="R66" s="242">
        <v>380</v>
      </c>
      <c r="S66" s="242">
        <v>386</v>
      </c>
      <c r="T66" s="242">
        <v>1492</v>
      </c>
      <c r="U66" s="242">
        <v>175</v>
      </c>
      <c r="V66" s="242">
        <v>522</v>
      </c>
      <c r="W66" s="242">
        <v>395</v>
      </c>
    </row>
    <row r="67" spans="1:23" s="216" customFormat="1" ht="15" customHeight="1">
      <c r="A67" s="126" t="s">
        <v>122</v>
      </c>
      <c r="B67" s="135" t="s">
        <v>33</v>
      </c>
      <c r="C67" s="240">
        <v>5123</v>
      </c>
      <c r="D67" s="251">
        <v>455</v>
      </c>
      <c r="E67" s="251">
        <v>28</v>
      </c>
      <c r="F67" s="251">
        <v>17</v>
      </c>
      <c r="G67" s="251">
        <v>1</v>
      </c>
      <c r="H67" s="251">
        <v>360</v>
      </c>
      <c r="I67" s="251">
        <v>1757</v>
      </c>
      <c r="J67" s="240">
        <v>19</v>
      </c>
      <c r="K67" s="240">
        <v>18</v>
      </c>
      <c r="L67" s="240">
        <v>130</v>
      </c>
      <c r="M67" s="240">
        <v>588</v>
      </c>
      <c r="N67" s="240">
        <v>65</v>
      </c>
      <c r="O67" s="240">
        <v>22</v>
      </c>
      <c r="P67" s="240">
        <v>56</v>
      </c>
      <c r="Q67" s="240">
        <v>233</v>
      </c>
      <c r="R67" s="240">
        <v>139</v>
      </c>
      <c r="S67" s="240">
        <v>173</v>
      </c>
      <c r="T67" s="240">
        <v>585</v>
      </c>
      <c r="U67" s="240">
        <v>77</v>
      </c>
      <c r="V67" s="240">
        <v>217</v>
      </c>
      <c r="W67" s="240">
        <v>156</v>
      </c>
    </row>
    <row r="68" spans="1:23" s="216" customFormat="1" ht="15" customHeight="1">
      <c r="A68" s="126" t="s">
        <v>122</v>
      </c>
      <c r="B68" s="135" t="s">
        <v>87</v>
      </c>
      <c r="C68" s="240">
        <v>2032</v>
      </c>
      <c r="D68" s="251">
        <v>190</v>
      </c>
      <c r="E68" s="251">
        <v>6</v>
      </c>
      <c r="F68" s="251">
        <v>54</v>
      </c>
      <c r="G68" s="251">
        <v>2</v>
      </c>
      <c r="H68" s="251">
        <v>133</v>
      </c>
      <c r="I68" s="251">
        <v>582</v>
      </c>
      <c r="J68" s="240">
        <v>4</v>
      </c>
      <c r="K68" s="251">
        <v>3</v>
      </c>
      <c r="L68" s="240">
        <v>67</v>
      </c>
      <c r="M68" s="240">
        <v>247</v>
      </c>
      <c r="N68" s="240">
        <v>21</v>
      </c>
      <c r="O68" s="240">
        <v>3</v>
      </c>
      <c r="P68" s="240">
        <v>27</v>
      </c>
      <c r="Q68" s="240">
        <v>97</v>
      </c>
      <c r="R68" s="240">
        <v>63</v>
      </c>
      <c r="S68" s="240">
        <v>64</v>
      </c>
      <c r="T68" s="240">
        <v>265</v>
      </c>
      <c r="U68" s="240">
        <v>35</v>
      </c>
      <c r="V68" s="240">
        <v>95</v>
      </c>
      <c r="W68" s="240">
        <v>67</v>
      </c>
    </row>
    <row r="69" spans="1:23" s="216" customFormat="1" ht="15" customHeight="1">
      <c r="A69" s="129" t="s">
        <v>122</v>
      </c>
      <c r="B69" s="139" t="s">
        <v>31</v>
      </c>
      <c r="C69" s="243">
        <v>5145</v>
      </c>
      <c r="D69" s="254">
        <v>369</v>
      </c>
      <c r="E69" s="254">
        <v>27</v>
      </c>
      <c r="F69" s="254">
        <v>99</v>
      </c>
      <c r="G69" s="254">
        <v>5</v>
      </c>
      <c r="H69" s="254">
        <v>443</v>
      </c>
      <c r="I69" s="254">
        <v>1542</v>
      </c>
      <c r="J69" s="243">
        <v>22</v>
      </c>
      <c r="K69" s="243">
        <v>13</v>
      </c>
      <c r="L69" s="243">
        <v>149</v>
      </c>
      <c r="M69" s="243">
        <v>633</v>
      </c>
      <c r="N69" s="243">
        <v>55</v>
      </c>
      <c r="O69" s="243">
        <v>17</v>
      </c>
      <c r="P69" s="243">
        <v>59</v>
      </c>
      <c r="Q69" s="243">
        <v>283</v>
      </c>
      <c r="R69" s="243">
        <v>178</v>
      </c>
      <c r="S69" s="243">
        <v>149</v>
      </c>
      <c r="T69" s="243">
        <v>642</v>
      </c>
      <c r="U69" s="243">
        <v>63</v>
      </c>
      <c r="V69" s="243">
        <v>210</v>
      </c>
      <c r="W69" s="243">
        <v>172</v>
      </c>
    </row>
    <row r="70" spans="1:23" s="216" customFormat="1" ht="15" customHeight="1">
      <c r="A70" s="29" t="s">
        <v>550</v>
      </c>
      <c r="B70" s="40"/>
      <c r="C70" s="242">
        <v>13499</v>
      </c>
      <c r="D70" s="253">
        <v>1667</v>
      </c>
      <c r="E70" s="253">
        <v>207</v>
      </c>
      <c r="F70" s="253">
        <v>5</v>
      </c>
      <c r="G70" s="253">
        <v>38</v>
      </c>
      <c r="H70" s="253">
        <v>1699</v>
      </c>
      <c r="I70" s="253">
        <v>1628</v>
      </c>
      <c r="J70" s="242">
        <v>47</v>
      </c>
      <c r="K70" s="242">
        <v>35</v>
      </c>
      <c r="L70" s="242">
        <v>380</v>
      </c>
      <c r="M70" s="242">
        <v>1839</v>
      </c>
      <c r="N70" s="242">
        <v>150</v>
      </c>
      <c r="O70" s="242">
        <v>94</v>
      </c>
      <c r="P70" s="242">
        <v>211</v>
      </c>
      <c r="Q70" s="242">
        <v>1230</v>
      </c>
      <c r="R70" s="242">
        <v>608</v>
      </c>
      <c r="S70" s="242">
        <v>404</v>
      </c>
      <c r="T70" s="242">
        <v>1734</v>
      </c>
      <c r="U70" s="242">
        <v>238</v>
      </c>
      <c r="V70" s="242">
        <v>610</v>
      </c>
      <c r="W70" s="242">
        <v>514</v>
      </c>
    </row>
    <row r="71" spans="1:23" s="216" customFormat="1" ht="15" customHeight="1">
      <c r="A71" s="126" t="s">
        <v>122</v>
      </c>
      <c r="B71" s="135" t="s">
        <v>103</v>
      </c>
      <c r="C71" s="240">
        <v>6121</v>
      </c>
      <c r="D71" s="251">
        <v>584</v>
      </c>
      <c r="E71" s="251">
        <v>40</v>
      </c>
      <c r="F71" s="251" t="s">
        <v>172</v>
      </c>
      <c r="G71" s="251">
        <v>18</v>
      </c>
      <c r="H71" s="251">
        <v>743</v>
      </c>
      <c r="I71" s="251">
        <v>716</v>
      </c>
      <c r="J71" s="240">
        <v>15</v>
      </c>
      <c r="K71" s="240">
        <v>19</v>
      </c>
      <c r="L71" s="240">
        <v>161</v>
      </c>
      <c r="M71" s="240">
        <v>1012</v>
      </c>
      <c r="N71" s="240">
        <v>92</v>
      </c>
      <c r="O71" s="240">
        <v>55</v>
      </c>
      <c r="P71" s="240">
        <v>100</v>
      </c>
      <c r="Q71" s="240">
        <v>472</v>
      </c>
      <c r="R71" s="240">
        <v>286</v>
      </c>
      <c r="S71" s="240">
        <v>210</v>
      </c>
      <c r="T71" s="240">
        <v>839</v>
      </c>
      <c r="U71" s="240">
        <v>109</v>
      </c>
      <c r="V71" s="240">
        <v>310</v>
      </c>
      <c r="W71" s="240">
        <v>240</v>
      </c>
    </row>
    <row r="72" spans="1:23" s="216" customFormat="1" ht="15" customHeight="1">
      <c r="A72" s="126" t="s">
        <v>122</v>
      </c>
      <c r="B72" s="135" t="s">
        <v>104</v>
      </c>
      <c r="C72" s="240">
        <v>5185</v>
      </c>
      <c r="D72" s="251">
        <v>729</v>
      </c>
      <c r="E72" s="251">
        <v>103</v>
      </c>
      <c r="F72" s="251">
        <v>5</v>
      </c>
      <c r="G72" s="251">
        <v>11</v>
      </c>
      <c r="H72" s="251">
        <v>602</v>
      </c>
      <c r="I72" s="251">
        <v>677</v>
      </c>
      <c r="J72" s="240">
        <v>24</v>
      </c>
      <c r="K72" s="240">
        <v>10</v>
      </c>
      <c r="L72" s="240">
        <v>170</v>
      </c>
      <c r="M72" s="240">
        <v>563</v>
      </c>
      <c r="N72" s="240">
        <v>45</v>
      </c>
      <c r="O72" s="240">
        <v>30</v>
      </c>
      <c r="P72" s="240">
        <v>83</v>
      </c>
      <c r="Q72" s="240">
        <v>611</v>
      </c>
      <c r="R72" s="240">
        <v>254</v>
      </c>
      <c r="S72" s="240">
        <v>162</v>
      </c>
      <c r="T72" s="240">
        <v>613</v>
      </c>
      <c r="U72" s="240">
        <v>82</v>
      </c>
      <c r="V72" s="240">
        <v>197</v>
      </c>
      <c r="W72" s="240">
        <v>172</v>
      </c>
    </row>
    <row r="73" spans="1:23" s="216" customFormat="1" ht="15" customHeight="1">
      <c r="A73" s="129" t="s">
        <v>122</v>
      </c>
      <c r="B73" s="139" t="s">
        <v>106</v>
      </c>
      <c r="C73" s="243">
        <v>2193</v>
      </c>
      <c r="D73" s="254">
        <v>354</v>
      </c>
      <c r="E73" s="254">
        <v>64</v>
      </c>
      <c r="F73" s="254" t="s">
        <v>172</v>
      </c>
      <c r="G73" s="254">
        <v>9</v>
      </c>
      <c r="H73" s="254">
        <v>354</v>
      </c>
      <c r="I73" s="254">
        <v>235</v>
      </c>
      <c r="J73" s="243">
        <v>8</v>
      </c>
      <c r="K73" s="243">
        <v>6</v>
      </c>
      <c r="L73" s="243">
        <v>49</v>
      </c>
      <c r="M73" s="243">
        <v>264</v>
      </c>
      <c r="N73" s="243">
        <v>13</v>
      </c>
      <c r="O73" s="243">
        <v>9</v>
      </c>
      <c r="P73" s="243">
        <v>28</v>
      </c>
      <c r="Q73" s="243">
        <v>147</v>
      </c>
      <c r="R73" s="243">
        <v>68</v>
      </c>
      <c r="S73" s="243">
        <v>32</v>
      </c>
      <c r="T73" s="243">
        <v>282</v>
      </c>
      <c r="U73" s="243">
        <v>47</v>
      </c>
      <c r="V73" s="243">
        <v>103</v>
      </c>
      <c r="W73" s="243">
        <v>102</v>
      </c>
    </row>
    <row r="74" spans="1:23" s="216" customFormat="1" ht="15" customHeight="1">
      <c r="A74" s="30" t="s">
        <v>571</v>
      </c>
      <c r="B74" s="40"/>
      <c r="C74" s="244">
        <v>2397</v>
      </c>
      <c r="D74" s="255">
        <v>185</v>
      </c>
      <c r="E74" s="255">
        <v>12</v>
      </c>
      <c r="F74" s="255">
        <v>3</v>
      </c>
      <c r="G74" s="255">
        <v>6</v>
      </c>
      <c r="H74" s="255">
        <v>218</v>
      </c>
      <c r="I74" s="255">
        <v>489</v>
      </c>
      <c r="J74" s="244">
        <v>5</v>
      </c>
      <c r="K74" s="244">
        <v>7</v>
      </c>
      <c r="L74" s="244">
        <v>63</v>
      </c>
      <c r="M74" s="244">
        <v>276</v>
      </c>
      <c r="N74" s="244">
        <v>34</v>
      </c>
      <c r="O74" s="244">
        <v>8</v>
      </c>
      <c r="P74" s="244">
        <v>54</v>
      </c>
      <c r="Q74" s="244">
        <v>164</v>
      </c>
      <c r="R74" s="244">
        <v>103</v>
      </c>
      <c r="S74" s="244">
        <v>72</v>
      </c>
      <c r="T74" s="244">
        <v>400</v>
      </c>
      <c r="U74" s="244">
        <v>31</v>
      </c>
      <c r="V74" s="244">
        <v>158</v>
      </c>
      <c r="W74" s="244">
        <v>107</v>
      </c>
    </row>
    <row r="75" spans="1:23" s="216" customFormat="1" ht="15" customHeight="1">
      <c r="A75" s="30" t="s">
        <v>565</v>
      </c>
      <c r="B75" s="40"/>
      <c r="C75" s="244">
        <v>960</v>
      </c>
      <c r="D75" s="255">
        <v>116</v>
      </c>
      <c r="E75" s="255">
        <v>35</v>
      </c>
      <c r="F75" s="255">
        <v>1</v>
      </c>
      <c r="G75" s="255">
        <v>2</v>
      </c>
      <c r="H75" s="255">
        <v>116</v>
      </c>
      <c r="I75" s="255">
        <v>154</v>
      </c>
      <c r="J75" s="255">
        <v>1</v>
      </c>
      <c r="K75" s="244">
        <v>2</v>
      </c>
      <c r="L75" s="244">
        <v>20</v>
      </c>
      <c r="M75" s="244">
        <v>89</v>
      </c>
      <c r="N75" s="244">
        <v>2</v>
      </c>
      <c r="O75" s="255" t="s">
        <v>172</v>
      </c>
      <c r="P75" s="244">
        <v>3</v>
      </c>
      <c r="Q75" s="244">
        <v>29</v>
      </c>
      <c r="R75" s="244">
        <v>27</v>
      </c>
      <c r="S75" s="244">
        <v>28</v>
      </c>
      <c r="T75" s="244">
        <v>206</v>
      </c>
      <c r="U75" s="244">
        <v>21</v>
      </c>
      <c r="V75" s="244">
        <v>22</v>
      </c>
      <c r="W75" s="244">
        <v>85</v>
      </c>
    </row>
    <row r="76" spans="1:23" s="216" customFormat="1" ht="15" customHeight="1">
      <c r="A76" s="30" t="s">
        <v>566</v>
      </c>
      <c r="B76" s="40"/>
      <c r="C76" s="245">
        <v>1506</v>
      </c>
      <c r="D76" s="256">
        <v>156</v>
      </c>
      <c r="E76" s="256">
        <v>35</v>
      </c>
      <c r="F76" s="256">
        <v>2</v>
      </c>
      <c r="G76" s="256">
        <v>8</v>
      </c>
      <c r="H76" s="256">
        <v>176</v>
      </c>
      <c r="I76" s="256">
        <v>206</v>
      </c>
      <c r="J76" s="245">
        <v>3</v>
      </c>
      <c r="K76" s="245">
        <v>1</v>
      </c>
      <c r="L76" s="245">
        <v>50</v>
      </c>
      <c r="M76" s="245">
        <v>168</v>
      </c>
      <c r="N76" s="245">
        <v>8</v>
      </c>
      <c r="O76" s="245">
        <v>8</v>
      </c>
      <c r="P76" s="245">
        <v>8</v>
      </c>
      <c r="Q76" s="245">
        <v>79</v>
      </c>
      <c r="R76" s="245">
        <v>50</v>
      </c>
      <c r="S76" s="245">
        <v>53</v>
      </c>
      <c r="T76" s="245">
        <v>266</v>
      </c>
      <c r="U76" s="245">
        <v>38</v>
      </c>
      <c r="V76" s="245">
        <v>77</v>
      </c>
      <c r="W76" s="245">
        <v>109</v>
      </c>
    </row>
    <row r="77" spans="1:23" s="216" customFormat="1" ht="15" customHeight="1">
      <c r="A77" s="30" t="s">
        <v>567</v>
      </c>
      <c r="B77" s="40"/>
      <c r="C77" s="242">
        <v>8386</v>
      </c>
      <c r="D77" s="253">
        <v>1630</v>
      </c>
      <c r="E77" s="253">
        <v>28</v>
      </c>
      <c r="F77" s="253">
        <v>7</v>
      </c>
      <c r="G77" s="253">
        <v>2</v>
      </c>
      <c r="H77" s="253">
        <v>1079</v>
      </c>
      <c r="I77" s="253">
        <v>1039</v>
      </c>
      <c r="J77" s="242">
        <v>22</v>
      </c>
      <c r="K77" s="242">
        <v>22</v>
      </c>
      <c r="L77" s="242">
        <v>281</v>
      </c>
      <c r="M77" s="242">
        <v>977</v>
      </c>
      <c r="N77" s="242">
        <v>87</v>
      </c>
      <c r="O77" s="242">
        <v>47</v>
      </c>
      <c r="P77" s="242">
        <v>67</v>
      </c>
      <c r="Q77" s="242">
        <v>290</v>
      </c>
      <c r="R77" s="242">
        <v>269</v>
      </c>
      <c r="S77" s="242">
        <v>235</v>
      </c>
      <c r="T77" s="242">
        <v>1384</v>
      </c>
      <c r="U77" s="242">
        <v>199</v>
      </c>
      <c r="V77" s="242">
        <v>309</v>
      </c>
      <c r="W77" s="242">
        <v>292</v>
      </c>
    </row>
    <row r="78" spans="1:23" s="216" customFormat="1" ht="15" customHeight="1">
      <c r="A78" s="126" t="s">
        <v>122</v>
      </c>
      <c r="B78" s="135" t="s">
        <v>143</v>
      </c>
      <c r="C78" s="240">
        <v>2297</v>
      </c>
      <c r="D78" s="251">
        <v>433</v>
      </c>
      <c r="E78" s="251">
        <v>14</v>
      </c>
      <c r="F78" s="251">
        <v>3</v>
      </c>
      <c r="G78" s="251">
        <v>1</v>
      </c>
      <c r="H78" s="251">
        <v>266</v>
      </c>
      <c r="I78" s="251">
        <v>268</v>
      </c>
      <c r="J78" s="240">
        <v>3</v>
      </c>
      <c r="K78" s="240">
        <v>16</v>
      </c>
      <c r="L78" s="240">
        <v>63</v>
      </c>
      <c r="M78" s="240">
        <v>300</v>
      </c>
      <c r="N78" s="240">
        <v>30</v>
      </c>
      <c r="O78" s="240">
        <v>13</v>
      </c>
      <c r="P78" s="240">
        <v>17</v>
      </c>
      <c r="Q78" s="240">
        <v>78</v>
      </c>
      <c r="R78" s="240">
        <v>80</v>
      </c>
      <c r="S78" s="240">
        <v>66</v>
      </c>
      <c r="T78" s="240">
        <v>374</v>
      </c>
      <c r="U78" s="240">
        <v>49</v>
      </c>
      <c r="V78" s="240">
        <v>106</v>
      </c>
      <c r="W78" s="240">
        <v>89</v>
      </c>
    </row>
    <row r="79" spans="1:23" s="216" customFormat="1" ht="15" customHeight="1">
      <c r="A79" s="126" t="s">
        <v>122</v>
      </c>
      <c r="B79" s="135" t="s">
        <v>144</v>
      </c>
      <c r="C79" s="240">
        <v>3175</v>
      </c>
      <c r="D79" s="251">
        <v>569</v>
      </c>
      <c r="E79" s="251">
        <v>11</v>
      </c>
      <c r="F79" s="251" t="s">
        <v>172</v>
      </c>
      <c r="G79" s="251" t="s">
        <v>172</v>
      </c>
      <c r="H79" s="251">
        <v>422</v>
      </c>
      <c r="I79" s="251">
        <v>384</v>
      </c>
      <c r="J79" s="240">
        <v>10</v>
      </c>
      <c r="K79" s="240">
        <v>2</v>
      </c>
      <c r="L79" s="240">
        <v>114</v>
      </c>
      <c r="M79" s="240">
        <v>345</v>
      </c>
      <c r="N79" s="240">
        <v>29</v>
      </c>
      <c r="O79" s="240">
        <v>19</v>
      </c>
      <c r="P79" s="240">
        <v>18</v>
      </c>
      <c r="Q79" s="240">
        <v>105</v>
      </c>
      <c r="R79" s="240">
        <v>103</v>
      </c>
      <c r="S79" s="240">
        <v>107</v>
      </c>
      <c r="T79" s="240">
        <v>605</v>
      </c>
      <c r="U79" s="240">
        <v>85</v>
      </c>
      <c r="V79" s="240">
        <v>109</v>
      </c>
      <c r="W79" s="240">
        <v>96</v>
      </c>
    </row>
    <row r="80" spans="1:23" s="216" customFormat="1" ht="15" customHeight="1">
      <c r="A80" s="129" t="s">
        <v>122</v>
      </c>
      <c r="B80" s="139" t="s">
        <v>147</v>
      </c>
      <c r="C80" s="243">
        <v>2914</v>
      </c>
      <c r="D80" s="254">
        <v>628</v>
      </c>
      <c r="E80" s="254">
        <v>3</v>
      </c>
      <c r="F80" s="254">
        <v>4</v>
      </c>
      <c r="G80" s="254">
        <v>1</v>
      </c>
      <c r="H80" s="254">
        <v>391</v>
      </c>
      <c r="I80" s="254">
        <v>387</v>
      </c>
      <c r="J80" s="243">
        <v>9</v>
      </c>
      <c r="K80" s="243">
        <v>4</v>
      </c>
      <c r="L80" s="243">
        <v>104</v>
      </c>
      <c r="M80" s="243">
        <v>332</v>
      </c>
      <c r="N80" s="243">
        <v>28</v>
      </c>
      <c r="O80" s="243">
        <v>15</v>
      </c>
      <c r="P80" s="243">
        <v>32</v>
      </c>
      <c r="Q80" s="243">
        <v>107</v>
      </c>
      <c r="R80" s="243">
        <v>86</v>
      </c>
      <c r="S80" s="243">
        <v>62</v>
      </c>
      <c r="T80" s="243">
        <v>405</v>
      </c>
      <c r="U80" s="243">
        <v>65</v>
      </c>
      <c r="V80" s="243">
        <v>94</v>
      </c>
      <c r="W80" s="243">
        <v>107</v>
      </c>
    </row>
    <row r="81" spans="1:23" s="216" customFormat="1" ht="15" customHeight="1">
      <c r="A81" s="30" t="s">
        <v>81</v>
      </c>
      <c r="B81" s="40"/>
      <c r="C81" s="242">
        <v>3643</v>
      </c>
      <c r="D81" s="253">
        <v>610</v>
      </c>
      <c r="E81" s="253">
        <v>18</v>
      </c>
      <c r="F81" s="253">
        <v>121</v>
      </c>
      <c r="G81" s="253">
        <v>4</v>
      </c>
      <c r="H81" s="253">
        <v>431</v>
      </c>
      <c r="I81" s="253">
        <v>479</v>
      </c>
      <c r="J81" s="242">
        <v>7</v>
      </c>
      <c r="K81" s="242">
        <v>8</v>
      </c>
      <c r="L81" s="242">
        <v>115</v>
      </c>
      <c r="M81" s="242">
        <v>410</v>
      </c>
      <c r="N81" s="242">
        <v>41</v>
      </c>
      <c r="O81" s="242">
        <v>19</v>
      </c>
      <c r="P81" s="242">
        <v>54</v>
      </c>
      <c r="Q81" s="242">
        <v>136</v>
      </c>
      <c r="R81" s="242">
        <v>128</v>
      </c>
      <c r="S81" s="242">
        <v>94</v>
      </c>
      <c r="T81" s="242">
        <v>518</v>
      </c>
      <c r="U81" s="242">
        <v>88</v>
      </c>
      <c r="V81" s="242">
        <v>131</v>
      </c>
      <c r="W81" s="242">
        <v>143</v>
      </c>
    </row>
    <row r="82" spans="1:23" s="216" customFormat="1" ht="15" customHeight="1">
      <c r="A82" s="126" t="s">
        <v>122</v>
      </c>
      <c r="B82" s="135" t="s">
        <v>149</v>
      </c>
      <c r="C82" s="240">
        <v>1658</v>
      </c>
      <c r="D82" s="251">
        <v>114</v>
      </c>
      <c r="E82" s="251">
        <v>3</v>
      </c>
      <c r="F82" s="251">
        <v>116</v>
      </c>
      <c r="G82" s="251" t="s">
        <v>172</v>
      </c>
      <c r="H82" s="251">
        <v>186</v>
      </c>
      <c r="I82" s="251">
        <v>287</v>
      </c>
      <c r="J82" s="240">
        <v>4</v>
      </c>
      <c r="K82" s="240">
        <v>3</v>
      </c>
      <c r="L82" s="240">
        <v>59</v>
      </c>
      <c r="M82" s="240">
        <v>206</v>
      </c>
      <c r="N82" s="240">
        <v>20</v>
      </c>
      <c r="O82" s="240">
        <v>3</v>
      </c>
      <c r="P82" s="240">
        <v>29</v>
      </c>
      <c r="Q82" s="240">
        <v>84</v>
      </c>
      <c r="R82" s="240">
        <v>61</v>
      </c>
      <c r="S82" s="240">
        <v>52</v>
      </c>
      <c r="T82" s="240">
        <v>224</v>
      </c>
      <c r="U82" s="240">
        <v>49</v>
      </c>
      <c r="V82" s="240">
        <v>60</v>
      </c>
      <c r="W82" s="240">
        <v>76</v>
      </c>
    </row>
    <row r="83" spans="1:23" s="216" customFormat="1" ht="15" customHeight="1">
      <c r="A83" s="129" t="s">
        <v>122</v>
      </c>
      <c r="B83" s="139" t="s">
        <v>150</v>
      </c>
      <c r="C83" s="243">
        <v>1985</v>
      </c>
      <c r="D83" s="254">
        <v>496</v>
      </c>
      <c r="E83" s="254">
        <v>15</v>
      </c>
      <c r="F83" s="254">
        <v>5</v>
      </c>
      <c r="G83" s="254">
        <v>4</v>
      </c>
      <c r="H83" s="254">
        <v>245</v>
      </c>
      <c r="I83" s="254">
        <v>192</v>
      </c>
      <c r="J83" s="243">
        <v>3</v>
      </c>
      <c r="K83" s="243">
        <v>5</v>
      </c>
      <c r="L83" s="243">
        <v>56</v>
      </c>
      <c r="M83" s="243">
        <v>204</v>
      </c>
      <c r="N83" s="243">
        <v>21</v>
      </c>
      <c r="O83" s="243">
        <v>16</v>
      </c>
      <c r="P83" s="243">
        <v>25</v>
      </c>
      <c r="Q83" s="243">
        <v>52</v>
      </c>
      <c r="R83" s="243">
        <v>67</v>
      </c>
      <c r="S83" s="243">
        <v>42</v>
      </c>
      <c r="T83" s="243">
        <v>294</v>
      </c>
      <c r="U83" s="243">
        <v>39</v>
      </c>
      <c r="V83" s="243">
        <v>71</v>
      </c>
      <c r="W83" s="243">
        <v>67</v>
      </c>
    </row>
    <row r="84" spans="1:23" s="216" customFormat="1" ht="15" customHeight="1">
      <c r="A84" s="131" t="s">
        <v>191</v>
      </c>
      <c r="B84" s="140"/>
      <c r="C84" s="244">
        <v>4321</v>
      </c>
      <c r="D84" s="255">
        <v>461</v>
      </c>
      <c r="E84" s="255">
        <v>73</v>
      </c>
      <c r="F84" s="255" t="s">
        <v>172</v>
      </c>
      <c r="G84" s="255">
        <v>4</v>
      </c>
      <c r="H84" s="255">
        <v>416</v>
      </c>
      <c r="I84" s="255">
        <v>707</v>
      </c>
      <c r="J84" s="244">
        <v>9</v>
      </c>
      <c r="K84" s="244">
        <v>15</v>
      </c>
      <c r="L84" s="244">
        <v>171</v>
      </c>
      <c r="M84" s="244">
        <v>687</v>
      </c>
      <c r="N84" s="244">
        <v>61</v>
      </c>
      <c r="O84" s="244">
        <v>44</v>
      </c>
      <c r="P84" s="244">
        <v>68</v>
      </c>
      <c r="Q84" s="244">
        <v>147</v>
      </c>
      <c r="R84" s="244">
        <v>123</v>
      </c>
      <c r="S84" s="244">
        <v>175</v>
      </c>
      <c r="T84" s="244">
        <v>586</v>
      </c>
      <c r="U84" s="244">
        <v>119</v>
      </c>
      <c r="V84" s="244">
        <v>194</v>
      </c>
      <c r="W84" s="244">
        <v>235</v>
      </c>
    </row>
    <row r="85" spans="1:23" s="216" customFormat="1" ht="15" customHeight="1">
      <c r="A85" s="131" t="s">
        <v>568</v>
      </c>
      <c r="B85" s="140"/>
      <c r="C85" s="244">
        <v>2915</v>
      </c>
      <c r="D85" s="255">
        <v>309</v>
      </c>
      <c r="E85" s="255">
        <v>12</v>
      </c>
      <c r="F85" s="255">
        <v>3</v>
      </c>
      <c r="G85" s="255">
        <v>2</v>
      </c>
      <c r="H85" s="255">
        <v>278</v>
      </c>
      <c r="I85" s="255">
        <v>366</v>
      </c>
      <c r="J85" s="244">
        <v>17</v>
      </c>
      <c r="K85" s="244">
        <v>21</v>
      </c>
      <c r="L85" s="244">
        <v>120</v>
      </c>
      <c r="M85" s="244">
        <v>471</v>
      </c>
      <c r="N85" s="244">
        <v>55</v>
      </c>
      <c r="O85" s="244">
        <v>21</v>
      </c>
      <c r="P85" s="244">
        <v>32</v>
      </c>
      <c r="Q85" s="244">
        <v>111</v>
      </c>
      <c r="R85" s="244">
        <v>97</v>
      </c>
      <c r="S85" s="244">
        <v>125</v>
      </c>
      <c r="T85" s="244">
        <v>512</v>
      </c>
      <c r="U85" s="244">
        <v>66</v>
      </c>
      <c r="V85" s="244">
        <v>121</v>
      </c>
      <c r="W85" s="244">
        <v>129</v>
      </c>
    </row>
    <row r="86" spans="1:23" s="216" customFormat="1" ht="15" customHeight="1">
      <c r="A86" s="131" t="s">
        <v>517</v>
      </c>
      <c r="B86" s="140"/>
      <c r="C86" s="244">
        <v>2413</v>
      </c>
      <c r="D86" s="255">
        <v>318</v>
      </c>
      <c r="E86" s="255">
        <v>7</v>
      </c>
      <c r="F86" s="255">
        <v>1</v>
      </c>
      <c r="G86" s="255">
        <v>1</v>
      </c>
      <c r="H86" s="255">
        <v>293</v>
      </c>
      <c r="I86" s="255">
        <v>376</v>
      </c>
      <c r="J86" s="244">
        <v>13</v>
      </c>
      <c r="K86" s="244">
        <v>11</v>
      </c>
      <c r="L86" s="244">
        <v>106</v>
      </c>
      <c r="M86" s="244">
        <v>354</v>
      </c>
      <c r="N86" s="244">
        <v>46</v>
      </c>
      <c r="O86" s="244">
        <v>16</v>
      </c>
      <c r="P86" s="244">
        <v>27</v>
      </c>
      <c r="Q86" s="244">
        <v>63</v>
      </c>
      <c r="R86" s="244">
        <v>73</v>
      </c>
      <c r="S86" s="244">
        <v>83</v>
      </c>
      <c r="T86" s="244">
        <v>344</v>
      </c>
      <c r="U86" s="244">
        <v>59</v>
      </c>
      <c r="V86" s="244">
        <v>112</v>
      </c>
      <c r="W86" s="244">
        <v>97</v>
      </c>
    </row>
    <row r="87" spans="1:23" s="216" customFormat="1" ht="15" customHeight="1">
      <c r="A87" s="131" t="s">
        <v>333</v>
      </c>
      <c r="B87" s="140"/>
      <c r="C87" s="244">
        <v>2015</v>
      </c>
      <c r="D87" s="255">
        <v>1552</v>
      </c>
      <c r="E87" s="255">
        <v>0</v>
      </c>
      <c r="F87" s="255" t="s">
        <v>172</v>
      </c>
      <c r="G87" s="255" t="s">
        <v>172</v>
      </c>
      <c r="H87" s="255">
        <v>5</v>
      </c>
      <c r="I87" s="255">
        <v>26</v>
      </c>
      <c r="J87" s="244">
        <v>3</v>
      </c>
      <c r="K87" s="255" t="s">
        <v>172</v>
      </c>
      <c r="L87" s="244">
        <v>5</v>
      </c>
      <c r="M87" s="244">
        <v>100</v>
      </c>
      <c r="N87" s="244">
        <v>11</v>
      </c>
      <c r="O87" s="244">
        <v>2</v>
      </c>
      <c r="P87" s="244">
        <v>6</v>
      </c>
      <c r="Q87" s="244">
        <v>60</v>
      </c>
      <c r="R87" s="244">
        <v>20</v>
      </c>
      <c r="S87" s="244">
        <v>48</v>
      </c>
      <c r="T87" s="244">
        <v>60</v>
      </c>
      <c r="U87" s="244">
        <v>23</v>
      </c>
      <c r="V87" s="244">
        <v>37</v>
      </c>
      <c r="W87" s="244">
        <v>56</v>
      </c>
    </row>
    <row r="88" spans="1:23" s="216" customFormat="1" ht="15" customHeight="1">
      <c r="A88" s="132" t="s">
        <v>58</v>
      </c>
      <c r="B88" s="41"/>
      <c r="C88" s="242">
        <v>10549</v>
      </c>
      <c r="D88" s="253">
        <v>1771</v>
      </c>
      <c r="E88" s="253">
        <v>18</v>
      </c>
      <c r="F88" s="253" t="s">
        <v>172</v>
      </c>
      <c r="G88" s="253">
        <v>8</v>
      </c>
      <c r="H88" s="253">
        <v>1292</v>
      </c>
      <c r="I88" s="253">
        <v>1877</v>
      </c>
      <c r="J88" s="242">
        <v>14</v>
      </c>
      <c r="K88" s="242">
        <v>37</v>
      </c>
      <c r="L88" s="242">
        <v>339</v>
      </c>
      <c r="M88" s="242">
        <v>1449</v>
      </c>
      <c r="N88" s="242">
        <v>107</v>
      </c>
      <c r="O88" s="242">
        <v>63</v>
      </c>
      <c r="P88" s="242">
        <v>154</v>
      </c>
      <c r="Q88" s="242">
        <v>332</v>
      </c>
      <c r="R88" s="242">
        <v>352</v>
      </c>
      <c r="S88" s="242">
        <v>387</v>
      </c>
      <c r="T88" s="242">
        <v>1307</v>
      </c>
      <c r="U88" s="242">
        <v>249</v>
      </c>
      <c r="V88" s="242">
        <v>439</v>
      </c>
      <c r="W88" s="242">
        <v>324</v>
      </c>
    </row>
    <row r="89" spans="1:23" s="216" customFormat="1" ht="15" customHeight="1">
      <c r="A89" s="126" t="s">
        <v>122</v>
      </c>
      <c r="B89" s="135" t="s">
        <v>78</v>
      </c>
      <c r="C89" s="240">
        <v>3183</v>
      </c>
      <c r="D89" s="251">
        <v>335</v>
      </c>
      <c r="E89" s="251">
        <v>7</v>
      </c>
      <c r="F89" s="251" t="s">
        <v>172</v>
      </c>
      <c r="G89" s="251">
        <v>5</v>
      </c>
      <c r="H89" s="251">
        <v>363</v>
      </c>
      <c r="I89" s="251">
        <v>514</v>
      </c>
      <c r="J89" s="240">
        <v>6</v>
      </c>
      <c r="K89" s="240">
        <v>17</v>
      </c>
      <c r="L89" s="240">
        <v>113</v>
      </c>
      <c r="M89" s="240">
        <v>525</v>
      </c>
      <c r="N89" s="240">
        <v>42</v>
      </c>
      <c r="O89" s="240">
        <v>22</v>
      </c>
      <c r="P89" s="240">
        <v>40</v>
      </c>
      <c r="Q89" s="240">
        <v>117</v>
      </c>
      <c r="R89" s="240">
        <v>132</v>
      </c>
      <c r="S89" s="240">
        <v>146</v>
      </c>
      <c r="T89" s="240">
        <v>451</v>
      </c>
      <c r="U89" s="240">
        <v>62</v>
      </c>
      <c r="V89" s="240">
        <v>163</v>
      </c>
      <c r="W89" s="240">
        <v>116</v>
      </c>
    </row>
    <row r="90" spans="1:23" s="216" customFormat="1" ht="15" customHeight="1">
      <c r="A90" s="126" t="s">
        <v>122</v>
      </c>
      <c r="B90" s="135" t="s">
        <v>156</v>
      </c>
      <c r="C90" s="240">
        <v>3788</v>
      </c>
      <c r="D90" s="251">
        <v>783</v>
      </c>
      <c r="E90" s="251">
        <v>8</v>
      </c>
      <c r="F90" s="251" t="s">
        <v>172</v>
      </c>
      <c r="G90" s="251">
        <v>2</v>
      </c>
      <c r="H90" s="251">
        <v>517</v>
      </c>
      <c r="I90" s="251">
        <v>733</v>
      </c>
      <c r="J90" s="240">
        <v>4</v>
      </c>
      <c r="K90" s="240">
        <v>7</v>
      </c>
      <c r="L90" s="240">
        <v>106</v>
      </c>
      <c r="M90" s="240">
        <v>414</v>
      </c>
      <c r="N90" s="240">
        <v>26</v>
      </c>
      <c r="O90" s="240">
        <v>28</v>
      </c>
      <c r="P90" s="240">
        <v>54</v>
      </c>
      <c r="Q90" s="240">
        <v>126</v>
      </c>
      <c r="R90" s="240">
        <v>113</v>
      </c>
      <c r="S90" s="240">
        <v>116</v>
      </c>
      <c r="T90" s="240">
        <v>392</v>
      </c>
      <c r="U90" s="240">
        <v>116</v>
      </c>
      <c r="V90" s="240">
        <v>141</v>
      </c>
      <c r="W90" s="240">
        <v>93</v>
      </c>
    </row>
    <row r="91" spans="1:23" s="216" customFormat="1" ht="15" customHeight="1">
      <c r="A91" s="129" t="s">
        <v>122</v>
      </c>
      <c r="B91" s="139" t="s">
        <v>158</v>
      </c>
      <c r="C91" s="243">
        <v>3578</v>
      </c>
      <c r="D91" s="254">
        <v>653</v>
      </c>
      <c r="E91" s="254">
        <v>3</v>
      </c>
      <c r="F91" s="254" t="s">
        <v>172</v>
      </c>
      <c r="G91" s="254">
        <v>1</v>
      </c>
      <c r="H91" s="254">
        <v>412</v>
      </c>
      <c r="I91" s="254">
        <v>630</v>
      </c>
      <c r="J91" s="243">
        <v>4</v>
      </c>
      <c r="K91" s="243">
        <v>13</v>
      </c>
      <c r="L91" s="243">
        <v>120</v>
      </c>
      <c r="M91" s="243">
        <v>510</v>
      </c>
      <c r="N91" s="243">
        <v>39</v>
      </c>
      <c r="O91" s="243">
        <v>13</v>
      </c>
      <c r="P91" s="243">
        <v>60</v>
      </c>
      <c r="Q91" s="243">
        <v>89</v>
      </c>
      <c r="R91" s="243">
        <v>107</v>
      </c>
      <c r="S91" s="243">
        <v>125</v>
      </c>
      <c r="T91" s="243">
        <v>464</v>
      </c>
      <c r="U91" s="243">
        <v>71</v>
      </c>
      <c r="V91" s="243">
        <v>135</v>
      </c>
      <c r="W91" s="243">
        <v>115</v>
      </c>
    </row>
    <row r="92" spans="1:23" s="216" customFormat="1" ht="15" customHeight="1">
      <c r="A92" s="31" t="s">
        <v>569</v>
      </c>
      <c r="B92" s="41"/>
      <c r="C92" s="244">
        <v>7823</v>
      </c>
      <c r="D92" s="255">
        <v>1341</v>
      </c>
      <c r="E92" s="255">
        <v>37</v>
      </c>
      <c r="F92" s="255" t="s">
        <v>172</v>
      </c>
      <c r="G92" s="255">
        <v>7</v>
      </c>
      <c r="H92" s="255">
        <v>796</v>
      </c>
      <c r="I92" s="255">
        <v>1801</v>
      </c>
      <c r="J92" s="244">
        <v>8</v>
      </c>
      <c r="K92" s="244">
        <v>10</v>
      </c>
      <c r="L92" s="244">
        <v>188</v>
      </c>
      <c r="M92" s="244">
        <v>890</v>
      </c>
      <c r="N92" s="244">
        <v>72</v>
      </c>
      <c r="O92" s="244">
        <v>21</v>
      </c>
      <c r="P92" s="244">
        <v>93</v>
      </c>
      <c r="Q92" s="244">
        <v>232</v>
      </c>
      <c r="R92" s="244">
        <v>242</v>
      </c>
      <c r="S92" s="244">
        <v>252</v>
      </c>
      <c r="T92" s="244">
        <v>1076</v>
      </c>
      <c r="U92" s="244">
        <v>186</v>
      </c>
      <c r="V92" s="244">
        <v>327</v>
      </c>
      <c r="W92" s="244">
        <v>238</v>
      </c>
    </row>
    <row r="93" spans="1:23" s="216" customFormat="1" ht="15" customHeight="1">
      <c r="A93" s="32" t="s">
        <v>421</v>
      </c>
      <c r="B93" s="42"/>
      <c r="C93" s="244">
        <v>1318</v>
      </c>
      <c r="D93" s="255">
        <v>163</v>
      </c>
      <c r="E93" s="255">
        <v>33</v>
      </c>
      <c r="F93" s="255">
        <v>1</v>
      </c>
      <c r="G93" s="255">
        <v>5</v>
      </c>
      <c r="H93" s="255">
        <v>178</v>
      </c>
      <c r="I93" s="255">
        <v>258</v>
      </c>
      <c r="J93" s="244" t="s">
        <v>172</v>
      </c>
      <c r="K93" s="244">
        <v>5</v>
      </c>
      <c r="L93" s="244">
        <v>41</v>
      </c>
      <c r="M93" s="244">
        <v>164</v>
      </c>
      <c r="N93" s="244">
        <v>11</v>
      </c>
      <c r="O93" s="244">
        <v>1</v>
      </c>
      <c r="P93" s="244">
        <v>20</v>
      </c>
      <c r="Q93" s="244">
        <v>91</v>
      </c>
      <c r="R93" s="244">
        <v>24</v>
      </c>
      <c r="S93" s="244">
        <v>16</v>
      </c>
      <c r="T93" s="244">
        <v>163</v>
      </c>
      <c r="U93" s="244">
        <v>34</v>
      </c>
      <c r="V93" s="244">
        <v>41</v>
      </c>
      <c r="W93" s="244">
        <v>69</v>
      </c>
    </row>
    <row r="94" spans="1:23" s="216" customFormat="1" ht="12" customHeight="1">
      <c r="C94" s="246" t="s">
        <v>411</v>
      </c>
    </row>
    <row r="95" spans="1:23" s="216" customFormat="1" ht="12" customHeight="1">
      <c r="C95" s="247" t="s">
        <v>461</v>
      </c>
    </row>
    <row r="96" spans="1:23" s="216" customFormat="1" ht="12" customHeight="1"/>
    <row r="97" spans="2:23" s="216" customFormat="1" ht="12" customHeight="1"/>
    <row r="98" spans="2:23" s="216" customFormat="1" ht="12" customHeight="1"/>
    <row r="99" spans="2:23" s="216" customFormat="1" ht="12" customHeight="1"/>
    <row r="100" spans="2:23" s="216" customFormat="1" ht="12" customHeight="1"/>
    <row r="101" spans="2:23" s="216" customFormat="1" ht="12" customHeight="1"/>
    <row r="102" spans="2:23" s="216" customFormat="1" ht="12" customHeight="1"/>
    <row r="103" spans="2:23" s="216" customFormat="1" ht="12" customHeight="1"/>
    <row r="104" spans="2:23" s="216" customFormat="1" ht="12" customHeight="1"/>
    <row r="105" spans="2:23" s="216" customFormat="1" ht="12" customHeight="1"/>
    <row r="106" spans="2:23" ht="12" customHeight="1">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row>
    <row r="107" spans="2:23" ht="12" customHeight="1">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row>
    <row r="108" spans="2:23" ht="12" customHeight="1">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row>
  </sheetData>
  <mergeCells count="7">
    <mergeCell ref="I3:N3"/>
    <mergeCell ref="O3:T3"/>
    <mergeCell ref="U3:W3"/>
    <mergeCell ref="A4:B4"/>
    <mergeCell ref="A7:B7"/>
    <mergeCell ref="A8:B8"/>
    <mergeCell ref="A9:B9"/>
  </mergeCells>
  <phoneticPr fontId="12"/>
  <pageMargins left="0.70866141732283472" right="0.70866141732283472" top="0.74803149606299213" bottom="0.74803149606299213" header="0.31496062992125984" footer="0.31496062992125984"/>
  <pageSetup paperSize="9" firstPageNumber="135" fitToWidth="1"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rowBreaks count="1" manualBreakCount="1">
    <brk id="5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DA47"/>
  <sheetViews>
    <sheetView showGridLines="0" view="pageBreakPreview" zoomScaleSheetLayoutView="100" workbookViewId="0">
      <pane xSplit="2" ySplit="5" topLeftCell="CM6" activePane="bottomRight" state="frozen"/>
      <selection pane="topRight"/>
      <selection pane="bottomLeft"/>
      <selection pane="bottomRight" activeCell="CY4" sqref="CY4:CZ5"/>
    </sheetView>
  </sheetViews>
  <sheetFormatPr defaultColWidth="7.125" defaultRowHeight="15.95" customHeight="1"/>
  <cols>
    <col min="1" max="1" width="3.625" style="14" customWidth="1"/>
    <col min="2" max="2" width="11.625" style="15" customWidth="1"/>
    <col min="3" max="38" width="11.625" style="14" customWidth="1"/>
    <col min="39" max="64" width="11.625" style="15" customWidth="1"/>
    <col min="65" max="65" width="10.625" style="15" customWidth="1"/>
    <col min="66" max="66" width="10.125" style="15" customWidth="1"/>
    <col min="67" max="67" width="12.77734375" style="15" customWidth="1"/>
    <col min="68" max="68" width="10.625" style="15" customWidth="1"/>
    <col min="69" max="71" width="10.125" style="14" customWidth="1"/>
    <col min="72" max="102" width="11.625" style="14" customWidth="1"/>
    <col min="103" max="104" width="12.625" style="14" customWidth="1"/>
    <col min="105" max="16384" width="7.125" style="14"/>
  </cols>
  <sheetData>
    <row r="1" spans="1:105" ht="14.1" customHeight="1">
      <c r="C1" s="284"/>
      <c r="D1" s="284"/>
      <c r="E1" s="284"/>
      <c r="F1" s="284"/>
      <c r="G1" s="284"/>
      <c r="H1" s="284"/>
      <c r="I1" s="284"/>
      <c r="J1" s="284"/>
      <c r="K1" s="284"/>
      <c r="L1" s="284"/>
      <c r="M1" s="304"/>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20"/>
      <c r="CS1" s="20"/>
      <c r="CT1" s="20"/>
      <c r="CU1" s="20"/>
      <c r="CV1" s="15"/>
      <c r="CW1" s="15"/>
      <c r="CX1" s="15"/>
      <c r="CY1" s="15"/>
      <c r="CZ1" s="15"/>
    </row>
    <row r="2" spans="1:105" s="15" customFormat="1" ht="14.1" customHeight="1">
      <c r="A2" s="21"/>
      <c r="B2" s="21"/>
      <c r="C2" s="285"/>
      <c r="D2" s="285"/>
      <c r="E2" s="285"/>
      <c r="F2" s="285"/>
      <c r="G2" s="285"/>
      <c r="H2" s="285"/>
      <c r="I2" s="285"/>
      <c r="J2" s="285"/>
      <c r="K2" s="285"/>
      <c r="L2" s="28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X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row>
    <row r="3" spans="1:105" s="15" customFormat="1" ht="21" customHeight="1">
      <c r="A3" s="124"/>
      <c r="B3" s="133"/>
      <c r="C3" s="286" t="s">
        <v>318</v>
      </c>
      <c r="D3" s="295"/>
      <c r="E3" s="295"/>
      <c r="F3" s="295"/>
      <c r="G3" s="295"/>
      <c r="H3" s="300"/>
      <c r="I3" s="286" t="s">
        <v>407</v>
      </c>
      <c r="J3" s="295"/>
      <c r="K3" s="295"/>
      <c r="L3" s="295"/>
      <c r="M3" s="295"/>
      <c r="N3" s="300"/>
      <c r="O3" s="309" t="s">
        <v>407</v>
      </c>
      <c r="P3" s="310"/>
      <c r="Q3" s="310"/>
      <c r="R3" s="310"/>
      <c r="S3" s="310"/>
      <c r="T3" s="296"/>
      <c r="U3" s="309" t="s">
        <v>407</v>
      </c>
      <c r="V3" s="310"/>
      <c r="W3" s="310"/>
      <c r="X3" s="310"/>
      <c r="Y3" s="310"/>
      <c r="Z3" s="296"/>
      <c r="AA3" s="286" t="s">
        <v>407</v>
      </c>
      <c r="AB3" s="295"/>
      <c r="AC3" s="295"/>
      <c r="AD3" s="295"/>
      <c r="AE3" s="295"/>
      <c r="AF3" s="300"/>
      <c r="AG3" s="309" t="s">
        <v>319</v>
      </c>
      <c r="AH3" s="310"/>
      <c r="AI3" s="310"/>
      <c r="AJ3" s="310"/>
      <c r="AK3" s="310"/>
      <c r="AL3" s="296"/>
      <c r="AM3" s="130" t="s">
        <v>434</v>
      </c>
      <c r="AN3" s="324"/>
      <c r="AO3" s="324"/>
      <c r="AP3" s="324"/>
      <c r="AQ3" s="324"/>
      <c r="AR3" s="325"/>
      <c r="AS3" s="130" t="s">
        <v>435</v>
      </c>
      <c r="AT3" s="324"/>
      <c r="AU3" s="324"/>
      <c r="AV3" s="324"/>
      <c r="AW3" s="324"/>
      <c r="AX3" s="325"/>
      <c r="AY3" s="130" t="s">
        <v>435</v>
      </c>
      <c r="AZ3" s="324"/>
      <c r="BA3" s="324"/>
      <c r="BB3" s="324"/>
      <c r="BC3" s="324"/>
      <c r="BD3" s="325"/>
      <c r="BE3" s="334" t="s">
        <v>435</v>
      </c>
      <c r="BF3" s="335"/>
      <c r="BG3" s="301"/>
      <c r="BH3" s="130" t="s">
        <v>457</v>
      </c>
      <c r="BI3" s="324"/>
      <c r="BJ3" s="324"/>
      <c r="BK3" s="324"/>
      <c r="BL3" s="325"/>
      <c r="BM3" s="130" t="s">
        <v>380</v>
      </c>
      <c r="BN3" s="347"/>
      <c r="BO3" s="140"/>
      <c r="BP3" s="131" t="s">
        <v>215</v>
      </c>
      <c r="BQ3" s="347"/>
      <c r="BR3" s="347"/>
      <c r="BS3" s="140"/>
      <c r="BT3" s="130" t="s">
        <v>219</v>
      </c>
      <c r="BU3" s="324"/>
      <c r="BV3" s="324"/>
      <c r="BW3" s="324"/>
      <c r="BX3" s="324"/>
      <c r="BY3" s="325"/>
      <c r="BZ3" s="131" t="s">
        <v>439</v>
      </c>
      <c r="CA3" s="347"/>
      <c r="CB3" s="347"/>
      <c r="CC3" s="347"/>
      <c r="CD3" s="347"/>
      <c r="CE3" s="140"/>
      <c r="CF3" s="361" t="s">
        <v>439</v>
      </c>
      <c r="CG3" s="362"/>
      <c r="CH3" s="363"/>
      <c r="CI3" s="131" t="s">
        <v>220</v>
      </c>
      <c r="CJ3" s="347"/>
      <c r="CK3" s="140"/>
      <c r="CL3" s="131" t="s">
        <v>419</v>
      </c>
      <c r="CM3" s="347"/>
      <c r="CN3" s="140"/>
      <c r="CO3" s="131" t="s">
        <v>331</v>
      </c>
      <c r="CP3" s="347"/>
      <c r="CQ3" s="140"/>
      <c r="CR3" s="131" t="s">
        <v>222</v>
      </c>
      <c r="CS3" s="347"/>
      <c r="CT3" s="347"/>
      <c r="CU3" s="140"/>
      <c r="CV3" s="131" t="s">
        <v>472</v>
      </c>
      <c r="CW3" s="347"/>
      <c r="CX3" s="347"/>
      <c r="CY3" s="372" t="s">
        <v>426</v>
      </c>
      <c r="CZ3" s="375"/>
      <c r="DA3" s="377"/>
    </row>
    <row r="4" spans="1:105" s="15" customFormat="1" ht="21" customHeight="1">
      <c r="A4" s="23" t="s">
        <v>458</v>
      </c>
      <c r="B4" s="34"/>
      <c r="C4" s="286" t="s">
        <v>320</v>
      </c>
      <c r="D4" s="296"/>
      <c r="E4" s="286" t="s">
        <v>413</v>
      </c>
      <c r="F4" s="296"/>
      <c r="G4" s="298" t="s">
        <v>400</v>
      </c>
      <c r="H4" s="301"/>
      <c r="I4" s="286" t="s">
        <v>322</v>
      </c>
      <c r="J4" s="296"/>
      <c r="K4" s="286" t="s">
        <v>325</v>
      </c>
      <c r="L4" s="296"/>
      <c r="M4" s="306" t="s">
        <v>516</v>
      </c>
      <c r="N4" s="308"/>
      <c r="O4" s="286" t="s">
        <v>326</v>
      </c>
      <c r="P4" s="296"/>
      <c r="Q4" s="286" t="s">
        <v>109</v>
      </c>
      <c r="R4" s="300"/>
      <c r="S4" s="286" t="s">
        <v>496</v>
      </c>
      <c r="T4" s="296"/>
      <c r="U4" s="286" t="s">
        <v>540</v>
      </c>
      <c r="V4" s="296"/>
      <c r="W4" s="286" t="s">
        <v>402</v>
      </c>
      <c r="X4" s="300"/>
      <c r="Y4" s="312" t="s">
        <v>100</v>
      </c>
      <c r="Z4" s="313"/>
      <c r="AA4" s="314" t="s">
        <v>403</v>
      </c>
      <c r="AB4" s="315"/>
      <c r="AC4" s="316" t="s">
        <v>554</v>
      </c>
      <c r="AD4" s="317"/>
      <c r="AE4" s="318" t="s">
        <v>404</v>
      </c>
      <c r="AF4" s="319"/>
      <c r="AG4" s="286" t="s">
        <v>157</v>
      </c>
      <c r="AH4" s="300"/>
      <c r="AI4" s="286" t="s">
        <v>340</v>
      </c>
      <c r="AJ4" s="300"/>
      <c r="AK4" s="320" t="s">
        <v>551</v>
      </c>
      <c r="AL4" s="321"/>
      <c r="AM4" s="96" t="s">
        <v>330</v>
      </c>
      <c r="AN4" s="96" t="s">
        <v>332</v>
      </c>
      <c r="AO4" s="96" t="s">
        <v>334</v>
      </c>
      <c r="AP4" s="96" t="s">
        <v>335</v>
      </c>
      <c r="AQ4" s="96" t="s">
        <v>293</v>
      </c>
      <c r="AR4" s="96" t="s">
        <v>183</v>
      </c>
      <c r="AS4" s="96" t="s">
        <v>145</v>
      </c>
      <c r="AT4" s="96" t="s">
        <v>336</v>
      </c>
      <c r="AU4" s="96" t="s">
        <v>337</v>
      </c>
      <c r="AV4" s="96" t="s">
        <v>189</v>
      </c>
      <c r="AW4" s="326" t="s">
        <v>585</v>
      </c>
      <c r="AX4" s="96" t="s">
        <v>383</v>
      </c>
      <c r="AY4" s="96" t="s">
        <v>438</v>
      </c>
      <c r="AZ4" s="326" t="s">
        <v>480</v>
      </c>
      <c r="BA4" s="329" t="s">
        <v>385</v>
      </c>
      <c r="BB4" s="330" t="s">
        <v>587</v>
      </c>
      <c r="BC4" s="332" t="s">
        <v>415</v>
      </c>
      <c r="BD4" s="96" t="s">
        <v>154</v>
      </c>
      <c r="BE4" s="96" t="s">
        <v>338</v>
      </c>
      <c r="BF4" s="96" t="s">
        <v>341</v>
      </c>
      <c r="BG4" s="96" t="s">
        <v>342</v>
      </c>
      <c r="BH4" s="96" t="s">
        <v>343</v>
      </c>
      <c r="BI4" s="96" t="s">
        <v>99</v>
      </c>
      <c r="BJ4" s="96" t="s">
        <v>344</v>
      </c>
      <c r="BK4" s="96" t="s">
        <v>138</v>
      </c>
      <c r="BL4" s="96" t="s">
        <v>346</v>
      </c>
      <c r="BM4" s="345" t="s">
        <v>36</v>
      </c>
      <c r="BN4" s="172"/>
      <c r="BO4" s="57"/>
      <c r="BP4" s="345" t="s">
        <v>36</v>
      </c>
      <c r="BQ4" s="350"/>
      <c r="BR4" s="350"/>
      <c r="BS4" s="352"/>
      <c r="BT4" s="345" t="s">
        <v>36</v>
      </c>
      <c r="BU4" s="172"/>
      <c r="BW4" s="356"/>
      <c r="BX4" s="357"/>
      <c r="BY4" s="358"/>
      <c r="BZ4" s="359"/>
      <c r="CA4" s="357"/>
      <c r="CB4" s="357"/>
      <c r="CC4" s="357"/>
      <c r="CD4" s="357"/>
      <c r="CE4" s="358"/>
      <c r="CF4" s="359"/>
      <c r="CG4" s="357"/>
      <c r="CH4" s="358"/>
      <c r="CI4" s="345" t="s">
        <v>36</v>
      </c>
      <c r="CJ4" s="350"/>
      <c r="CK4" s="352"/>
      <c r="CL4" s="345" t="s">
        <v>36</v>
      </c>
      <c r="CM4" s="350"/>
      <c r="CN4" s="367"/>
      <c r="CO4" s="369" t="s">
        <v>36</v>
      </c>
      <c r="CP4" s="350"/>
      <c r="CQ4" s="367"/>
      <c r="CR4" s="369" t="s">
        <v>223</v>
      </c>
      <c r="CS4" s="350"/>
      <c r="CT4" s="350"/>
      <c r="CU4" s="352"/>
      <c r="CV4" s="330" t="s">
        <v>226</v>
      </c>
      <c r="CW4" s="330" t="s">
        <v>410</v>
      </c>
      <c r="CX4" s="330" t="s">
        <v>412</v>
      </c>
      <c r="CY4" s="373" t="s">
        <v>390</v>
      </c>
      <c r="CZ4" s="373" t="s">
        <v>225</v>
      </c>
      <c r="DA4" s="377"/>
    </row>
    <row r="5" spans="1:105" s="15" customFormat="1" ht="21" customHeight="1">
      <c r="A5" s="125"/>
      <c r="B5" s="134"/>
      <c r="C5" s="287" t="s">
        <v>328</v>
      </c>
      <c r="D5" s="297" t="s">
        <v>329</v>
      </c>
      <c r="E5" s="287" t="s">
        <v>328</v>
      </c>
      <c r="F5" s="297" t="s">
        <v>329</v>
      </c>
      <c r="G5" s="287" t="s">
        <v>328</v>
      </c>
      <c r="H5" s="297" t="s">
        <v>329</v>
      </c>
      <c r="I5" s="287" t="s">
        <v>328</v>
      </c>
      <c r="J5" s="297" t="s">
        <v>329</v>
      </c>
      <c r="K5" s="287" t="s">
        <v>328</v>
      </c>
      <c r="L5" s="303" t="s">
        <v>329</v>
      </c>
      <c r="M5" s="287" t="s">
        <v>328</v>
      </c>
      <c r="N5" s="297" t="s">
        <v>329</v>
      </c>
      <c r="O5" s="287" t="s">
        <v>328</v>
      </c>
      <c r="P5" s="297" t="s">
        <v>329</v>
      </c>
      <c r="Q5" s="287" t="s">
        <v>328</v>
      </c>
      <c r="R5" s="297" t="s">
        <v>329</v>
      </c>
      <c r="S5" s="287" t="s">
        <v>328</v>
      </c>
      <c r="T5" s="297" t="s">
        <v>329</v>
      </c>
      <c r="U5" s="287" t="s">
        <v>328</v>
      </c>
      <c r="V5" s="297" t="s">
        <v>329</v>
      </c>
      <c r="W5" s="287" t="s">
        <v>328</v>
      </c>
      <c r="X5" s="297" t="s">
        <v>329</v>
      </c>
      <c r="Y5" s="287" t="s">
        <v>328</v>
      </c>
      <c r="Z5" s="297" t="s">
        <v>329</v>
      </c>
      <c r="AA5" s="287" t="s">
        <v>328</v>
      </c>
      <c r="AB5" s="297" t="s">
        <v>329</v>
      </c>
      <c r="AC5" s="287" t="s">
        <v>328</v>
      </c>
      <c r="AD5" s="297" t="s">
        <v>329</v>
      </c>
      <c r="AE5" s="287" t="s">
        <v>328</v>
      </c>
      <c r="AF5" s="297" t="s">
        <v>329</v>
      </c>
      <c r="AG5" s="287" t="s">
        <v>328</v>
      </c>
      <c r="AH5" s="297" t="s">
        <v>329</v>
      </c>
      <c r="AI5" s="287" t="s">
        <v>328</v>
      </c>
      <c r="AJ5" s="297" t="s">
        <v>329</v>
      </c>
      <c r="AK5" s="287" t="s">
        <v>328</v>
      </c>
      <c r="AL5" s="297" t="s">
        <v>329</v>
      </c>
      <c r="AM5" s="207"/>
      <c r="AN5" s="207"/>
      <c r="AO5" s="207"/>
      <c r="AP5" s="146" t="s">
        <v>47</v>
      </c>
      <c r="AQ5" s="207"/>
      <c r="AR5" s="207"/>
      <c r="AS5" s="207"/>
      <c r="AT5" s="146" t="s">
        <v>47</v>
      </c>
      <c r="AU5" s="146" t="s">
        <v>180</v>
      </c>
      <c r="AV5" s="146" t="s">
        <v>347</v>
      </c>
      <c r="AW5" s="327" t="s">
        <v>586</v>
      </c>
      <c r="AX5" s="207"/>
      <c r="AY5" s="146"/>
      <c r="AZ5" s="146" t="s">
        <v>176</v>
      </c>
      <c r="BA5" s="58"/>
      <c r="BB5" s="331" t="s">
        <v>588</v>
      </c>
      <c r="BC5" s="333" t="s">
        <v>127</v>
      </c>
      <c r="BD5" s="146" t="s">
        <v>47</v>
      </c>
      <c r="BE5" s="207"/>
      <c r="BF5" s="146" t="s">
        <v>455</v>
      </c>
      <c r="BG5" s="207" t="s">
        <v>523</v>
      </c>
      <c r="BH5" s="207"/>
      <c r="BI5" s="207"/>
      <c r="BJ5" s="207"/>
      <c r="BK5" s="146" t="s">
        <v>344</v>
      </c>
      <c r="BL5" s="207"/>
      <c r="BM5" s="346"/>
      <c r="BN5" s="348" t="s">
        <v>227</v>
      </c>
      <c r="BO5" s="349" t="s">
        <v>589</v>
      </c>
      <c r="BP5" s="207"/>
      <c r="BQ5" s="351" t="s">
        <v>97</v>
      </c>
      <c r="BR5" s="351" t="s">
        <v>228</v>
      </c>
      <c r="BS5" s="351" t="s">
        <v>231</v>
      </c>
      <c r="BT5" s="207"/>
      <c r="BU5" s="353" t="s">
        <v>55</v>
      </c>
      <c r="BV5" s="354" t="s">
        <v>436</v>
      </c>
      <c r="BW5" s="354" t="s">
        <v>232</v>
      </c>
      <c r="BX5" s="354" t="s">
        <v>387</v>
      </c>
      <c r="BY5" s="354" t="s">
        <v>392</v>
      </c>
      <c r="BZ5" s="354" t="s">
        <v>393</v>
      </c>
      <c r="CA5" s="354" t="s">
        <v>272</v>
      </c>
      <c r="CB5" s="360" t="s">
        <v>130</v>
      </c>
      <c r="CC5" s="360" t="s">
        <v>394</v>
      </c>
      <c r="CD5" s="354" t="s">
        <v>67</v>
      </c>
      <c r="CE5" s="354" t="s">
        <v>234</v>
      </c>
      <c r="CF5" s="354" t="s">
        <v>235</v>
      </c>
      <c r="CG5" s="353" t="s">
        <v>237</v>
      </c>
      <c r="CH5" s="354" t="s">
        <v>395</v>
      </c>
      <c r="CI5" s="207"/>
      <c r="CJ5" s="322" t="s">
        <v>96</v>
      </c>
      <c r="CK5" s="322" t="s">
        <v>238</v>
      </c>
      <c r="CL5" s="207"/>
      <c r="CM5" s="322" t="s">
        <v>96</v>
      </c>
      <c r="CN5" s="368" t="s">
        <v>238</v>
      </c>
      <c r="CO5" s="207"/>
      <c r="CP5" s="322" t="s">
        <v>96</v>
      </c>
      <c r="CQ5" s="368" t="s">
        <v>238</v>
      </c>
      <c r="CR5" s="207"/>
      <c r="CS5" s="322" t="s">
        <v>160</v>
      </c>
      <c r="CT5" s="322" t="s">
        <v>17</v>
      </c>
      <c r="CU5" s="322" t="s">
        <v>242</v>
      </c>
      <c r="CV5" s="370"/>
      <c r="CW5" s="370"/>
      <c r="CX5" s="370"/>
      <c r="CY5" s="297"/>
      <c r="CZ5" s="297"/>
    </row>
    <row r="6" spans="1:105" s="15" customFormat="1" ht="18" customHeight="1">
      <c r="A6" s="25" t="s">
        <v>6</v>
      </c>
      <c r="B6" s="36"/>
      <c r="C6" s="288" t="s">
        <v>440</v>
      </c>
      <c r="D6" s="288" t="s">
        <v>440</v>
      </c>
      <c r="E6" s="288" t="s">
        <v>440</v>
      </c>
      <c r="F6" s="288" t="s">
        <v>440</v>
      </c>
      <c r="G6" s="288" t="s">
        <v>440</v>
      </c>
      <c r="H6" s="302" t="s">
        <v>440</v>
      </c>
      <c r="I6" s="288" t="s">
        <v>440</v>
      </c>
      <c r="J6" s="288" t="s">
        <v>440</v>
      </c>
      <c r="K6" s="288" t="s">
        <v>440</v>
      </c>
      <c r="L6" s="288" t="s">
        <v>440</v>
      </c>
      <c r="M6" s="288" t="s">
        <v>440</v>
      </c>
      <c r="N6" s="302" t="s">
        <v>440</v>
      </c>
      <c r="O6" s="288" t="s">
        <v>440</v>
      </c>
      <c r="P6" s="288" t="s">
        <v>440</v>
      </c>
      <c r="Q6" s="288" t="s">
        <v>440</v>
      </c>
      <c r="R6" s="288" t="s">
        <v>440</v>
      </c>
      <c r="S6" s="288" t="s">
        <v>440</v>
      </c>
      <c r="T6" s="302" t="s">
        <v>440</v>
      </c>
      <c r="U6" s="288" t="s">
        <v>440</v>
      </c>
      <c r="V6" s="288" t="s">
        <v>440</v>
      </c>
      <c r="W6" s="288" t="s">
        <v>440</v>
      </c>
      <c r="X6" s="288" t="s">
        <v>440</v>
      </c>
      <c r="Y6" s="288" t="s">
        <v>440</v>
      </c>
      <c r="Z6" s="302" t="s">
        <v>440</v>
      </c>
      <c r="AA6" s="288" t="s">
        <v>440</v>
      </c>
      <c r="AB6" s="288" t="s">
        <v>440</v>
      </c>
      <c r="AC6" s="288" t="s">
        <v>440</v>
      </c>
      <c r="AD6" s="288" t="s">
        <v>440</v>
      </c>
      <c r="AE6" s="288" t="s">
        <v>440</v>
      </c>
      <c r="AF6" s="302" t="s">
        <v>440</v>
      </c>
      <c r="AG6" s="288" t="s">
        <v>440</v>
      </c>
      <c r="AH6" s="288" t="s">
        <v>440</v>
      </c>
      <c r="AI6" s="288" t="s">
        <v>440</v>
      </c>
      <c r="AJ6" s="288" t="s">
        <v>440</v>
      </c>
      <c r="AK6" s="288" t="s">
        <v>440</v>
      </c>
      <c r="AL6" s="302" t="s">
        <v>440</v>
      </c>
      <c r="AM6" s="322" t="s">
        <v>490</v>
      </c>
      <c r="AN6" s="322" t="s">
        <v>490</v>
      </c>
      <c r="AO6" s="322" t="s">
        <v>490</v>
      </c>
      <c r="AP6" s="322" t="s">
        <v>490</v>
      </c>
      <c r="AQ6" s="322" t="s">
        <v>490</v>
      </c>
      <c r="AR6" s="322" t="s">
        <v>490</v>
      </c>
      <c r="AS6" s="322" t="s">
        <v>490</v>
      </c>
      <c r="AT6" s="322" t="s">
        <v>490</v>
      </c>
      <c r="AU6" s="322" t="s">
        <v>490</v>
      </c>
      <c r="AV6" s="322" t="s">
        <v>490</v>
      </c>
      <c r="AW6" s="322" t="s">
        <v>490</v>
      </c>
      <c r="AX6" s="322" t="s">
        <v>490</v>
      </c>
      <c r="AY6" s="322" t="s">
        <v>490</v>
      </c>
      <c r="AZ6" s="322" t="s">
        <v>490</v>
      </c>
      <c r="BA6" s="322" t="s">
        <v>490</v>
      </c>
      <c r="BB6" s="322" t="s">
        <v>490</v>
      </c>
      <c r="BC6" s="322" t="s">
        <v>490</v>
      </c>
      <c r="BD6" s="322" t="s">
        <v>490</v>
      </c>
      <c r="BE6" s="322" t="s">
        <v>490</v>
      </c>
      <c r="BF6" s="322" t="s">
        <v>490</v>
      </c>
      <c r="BG6" s="322" t="s">
        <v>490</v>
      </c>
      <c r="BH6" s="322" t="s">
        <v>490</v>
      </c>
      <c r="BI6" s="322" t="s">
        <v>490</v>
      </c>
      <c r="BJ6" s="322" t="s">
        <v>490</v>
      </c>
      <c r="BK6" s="322" t="s">
        <v>490</v>
      </c>
      <c r="BL6" s="322" t="s">
        <v>490</v>
      </c>
      <c r="BM6" s="288" t="s">
        <v>463</v>
      </c>
      <c r="BN6" s="288" t="s">
        <v>463</v>
      </c>
      <c r="BO6" s="288" t="s">
        <v>463</v>
      </c>
      <c r="BP6" s="288" t="s">
        <v>463</v>
      </c>
      <c r="BQ6" s="288" t="s">
        <v>463</v>
      </c>
      <c r="BR6" s="288" t="s">
        <v>463</v>
      </c>
      <c r="BS6" s="302" t="s">
        <v>463</v>
      </c>
      <c r="BT6" s="288" t="s">
        <v>463</v>
      </c>
      <c r="BU6" s="288" t="s">
        <v>463</v>
      </c>
      <c r="BV6" s="288" t="s">
        <v>463</v>
      </c>
      <c r="BW6" s="288" t="s">
        <v>463</v>
      </c>
      <c r="BX6" s="288" t="s">
        <v>463</v>
      </c>
      <c r="BY6" s="302" t="s">
        <v>463</v>
      </c>
      <c r="BZ6" s="288" t="s">
        <v>463</v>
      </c>
      <c r="CA6" s="288" t="s">
        <v>463</v>
      </c>
      <c r="CB6" s="288" t="s">
        <v>463</v>
      </c>
      <c r="CC6" s="288" t="s">
        <v>463</v>
      </c>
      <c r="CD6" s="288" t="s">
        <v>463</v>
      </c>
      <c r="CE6" s="302" t="s">
        <v>463</v>
      </c>
      <c r="CF6" s="288" t="s">
        <v>463</v>
      </c>
      <c r="CG6" s="288" t="s">
        <v>463</v>
      </c>
      <c r="CH6" s="288" t="s">
        <v>463</v>
      </c>
      <c r="CI6" s="288" t="s">
        <v>463</v>
      </c>
      <c r="CJ6" s="288" t="s">
        <v>463</v>
      </c>
      <c r="CK6" s="302" t="s">
        <v>463</v>
      </c>
      <c r="CL6" s="288" t="s">
        <v>463</v>
      </c>
      <c r="CM6" s="288" t="s">
        <v>463</v>
      </c>
      <c r="CN6" s="288" t="s">
        <v>463</v>
      </c>
      <c r="CO6" s="288" t="s">
        <v>463</v>
      </c>
      <c r="CP6" s="288" t="s">
        <v>463</v>
      </c>
      <c r="CQ6" s="302" t="s">
        <v>463</v>
      </c>
      <c r="CR6" s="288" t="s">
        <v>463</v>
      </c>
      <c r="CS6" s="288" t="s">
        <v>463</v>
      </c>
      <c r="CT6" s="288" t="s">
        <v>463</v>
      </c>
      <c r="CU6" s="302" t="s">
        <v>463</v>
      </c>
      <c r="CV6" s="288" t="s">
        <v>463</v>
      </c>
      <c r="CW6" s="288" t="s">
        <v>463</v>
      </c>
      <c r="CX6" s="288" t="s">
        <v>463</v>
      </c>
      <c r="CY6" s="297" t="s">
        <v>43</v>
      </c>
      <c r="CZ6" s="303" t="s">
        <v>43</v>
      </c>
    </row>
    <row r="7" spans="1:105" s="15" customFormat="1" ht="18" customHeight="1">
      <c r="A7" s="25" t="s">
        <v>12</v>
      </c>
      <c r="B7" s="36"/>
      <c r="C7" s="287" t="s">
        <v>165</v>
      </c>
      <c r="D7" s="297" t="s">
        <v>190</v>
      </c>
      <c r="E7" s="287" t="s">
        <v>165</v>
      </c>
      <c r="F7" s="297" t="s">
        <v>190</v>
      </c>
      <c r="G7" s="287" t="s">
        <v>165</v>
      </c>
      <c r="H7" s="297" t="s">
        <v>190</v>
      </c>
      <c r="I7" s="287" t="s">
        <v>165</v>
      </c>
      <c r="J7" s="297" t="s">
        <v>190</v>
      </c>
      <c r="K7" s="287" t="s">
        <v>165</v>
      </c>
      <c r="L7" s="297" t="s">
        <v>190</v>
      </c>
      <c r="M7" s="287" t="s">
        <v>165</v>
      </c>
      <c r="N7" s="297" t="s">
        <v>190</v>
      </c>
      <c r="O7" s="287" t="s">
        <v>165</v>
      </c>
      <c r="P7" s="297" t="s">
        <v>190</v>
      </c>
      <c r="Q7" s="287" t="s">
        <v>165</v>
      </c>
      <c r="R7" s="297" t="s">
        <v>190</v>
      </c>
      <c r="S7" s="287" t="s">
        <v>165</v>
      </c>
      <c r="T7" s="297" t="s">
        <v>190</v>
      </c>
      <c r="U7" s="287" t="s">
        <v>165</v>
      </c>
      <c r="V7" s="297" t="s">
        <v>190</v>
      </c>
      <c r="W7" s="287" t="s">
        <v>165</v>
      </c>
      <c r="X7" s="297" t="s">
        <v>190</v>
      </c>
      <c r="Y7" s="287" t="s">
        <v>165</v>
      </c>
      <c r="Z7" s="297" t="s">
        <v>190</v>
      </c>
      <c r="AA7" s="287" t="s">
        <v>165</v>
      </c>
      <c r="AB7" s="297" t="s">
        <v>190</v>
      </c>
      <c r="AC7" s="287" t="s">
        <v>165</v>
      </c>
      <c r="AD7" s="297" t="s">
        <v>190</v>
      </c>
      <c r="AE7" s="287" t="s">
        <v>165</v>
      </c>
      <c r="AF7" s="297" t="s">
        <v>190</v>
      </c>
      <c r="AG7" s="287" t="s">
        <v>165</v>
      </c>
      <c r="AH7" s="297" t="s">
        <v>190</v>
      </c>
      <c r="AI7" s="287" t="s">
        <v>165</v>
      </c>
      <c r="AJ7" s="297" t="s">
        <v>190</v>
      </c>
      <c r="AK7" s="287" t="s">
        <v>165</v>
      </c>
      <c r="AL7" s="297" t="s">
        <v>190</v>
      </c>
      <c r="AM7" s="146" t="s">
        <v>262</v>
      </c>
      <c r="AN7" s="146" t="s">
        <v>197</v>
      </c>
      <c r="AO7" s="146" t="s">
        <v>197</v>
      </c>
      <c r="AP7" s="146" t="s">
        <v>262</v>
      </c>
      <c r="AQ7" s="146" t="s">
        <v>262</v>
      </c>
      <c r="AR7" s="146" t="s">
        <v>262</v>
      </c>
      <c r="AS7" s="146" t="s">
        <v>262</v>
      </c>
      <c r="AT7" s="146" t="s">
        <v>262</v>
      </c>
      <c r="AU7" s="146" t="s">
        <v>262</v>
      </c>
      <c r="AV7" s="146" t="s">
        <v>262</v>
      </c>
      <c r="AW7" s="328" t="s">
        <v>262</v>
      </c>
      <c r="AX7" s="146" t="s">
        <v>262</v>
      </c>
      <c r="AY7" s="146" t="s">
        <v>262</v>
      </c>
      <c r="AZ7" s="146" t="s">
        <v>262</v>
      </c>
      <c r="BA7" s="328" t="s">
        <v>262</v>
      </c>
      <c r="BB7" s="146" t="s">
        <v>262</v>
      </c>
      <c r="BC7" s="146" t="s">
        <v>262</v>
      </c>
      <c r="BD7" s="146" t="s">
        <v>262</v>
      </c>
      <c r="BE7" s="146" t="s">
        <v>262</v>
      </c>
      <c r="BF7" s="146" t="s">
        <v>262</v>
      </c>
      <c r="BG7" s="146" t="s">
        <v>262</v>
      </c>
      <c r="BH7" s="146" t="s">
        <v>262</v>
      </c>
      <c r="BI7" s="146" t="s">
        <v>262</v>
      </c>
      <c r="BJ7" s="146" t="s">
        <v>262</v>
      </c>
      <c r="BK7" s="146" t="s">
        <v>262</v>
      </c>
      <c r="BL7" s="146" t="s">
        <v>262</v>
      </c>
      <c r="BM7" s="162" t="s">
        <v>243</v>
      </c>
      <c r="BN7" s="162" t="s">
        <v>243</v>
      </c>
      <c r="BO7" s="146" t="s">
        <v>243</v>
      </c>
      <c r="BP7" s="162" t="s">
        <v>245</v>
      </c>
      <c r="BQ7" s="162" t="s">
        <v>245</v>
      </c>
      <c r="BR7" s="162" t="s">
        <v>245</v>
      </c>
      <c r="BS7" s="146" t="s">
        <v>245</v>
      </c>
      <c r="BT7" s="162" t="s">
        <v>243</v>
      </c>
      <c r="BU7" s="162" t="s">
        <v>243</v>
      </c>
      <c r="BV7" s="162" t="s">
        <v>243</v>
      </c>
      <c r="BW7" s="162" t="s">
        <v>243</v>
      </c>
      <c r="BX7" s="146" t="s">
        <v>243</v>
      </c>
      <c r="BY7" s="146" t="s">
        <v>243</v>
      </c>
      <c r="BZ7" s="162" t="s">
        <v>243</v>
      </c>
      <c r="CA7" s="146" t="s">
        <v>243</v>
      </c>
      <c r="CB7" s="328" t="s">
        <v>243</v>
      </c>
      <c r="CC7" s="328" t="s">
        <v>243</v>
      </c>
      <c r="CD7" s="162" t="s">
        <v>243</v>
      </c>
      <c r="CE7" s="146" t="s">
        <v>243</v>
      </c>
      <c r="CF7" s="162" t="s">
        <v>243</v>
      </c>
      <c r="CG7" s="162" t="s">
        <v>243</v>
      </c>
      <c r="CH7" s="146" t="s">
        <v>243</v>
      </c>
      <c r="CI7" s="162" t="s">
        <v>190</v>
      </c>
      <c r="CJ7" s="162" t="s">
        <v>190</v>
      </c>
      <c r="CK7" s="146" t="s">
        <v>190</v>
      </c>
      <c r="CL7" s="162" t="s">
        <v>190</v>
      </c>
      <c r="CM7" s="146" t="s">
        <v>190</v>
      </c>
      <c r="CN7" s="146" t="s">
        <v>190</v>
      </c>
      <c r="CO7" s="162" t="s">
        <v>190</v>
      </c>
      <c r="CP7" s="162" t="s">
        <v>190</v>
      </c>
      <c r="CQ7" s="146" t="s">
        <v>190</v>
      </c>
      <c r="CR7" s="162" t="s">
        <v>112</v>
      </c>
      <c r="CS7" s="162" t="s">
        <v>112</v>
      </c>
      <c r="CT7" s="146" t="s">
        <v>112</v>
      </c>
      <c r="CU7" s="146" t="s">
        <v>112</v>
      </c>
      <c r="CV7" s="146" t="s">
        <v>121</v>
      </c>
      <c r="CW7" s="146" t="s">
        <v>121</v>
      </c>
      <c r="CX7" s="146" t="s">
        <v>121</v>
      </c>
      <c r="CY7" s="372" t="s">
        <v>72</v>
      </c>
      <c r="CZ7" s="303" t="s">
        <v>72</v>
      </c>
    </row>
    <row r="8" spans="1:105" s="15" customFormat="1" ht="18" customHeight="1">
      <c r="A8" s="26" t="s">
        <v>51</v>
      </c>
      <c r="B8" s="37"/>
      <c r="C8" s="289">
        <v>48838</v>
      </c>
      <c r="D8" s="289">
        <v>414947</v>
      </c>
      <c r="E8" s="289">
        <v>749</v>
      </c>
      <c r="F8" s="289">
        <v>8307</v>
      </c>
      <c r="G8" s="289">
        <v>48</v>
      </c>
      <c r="H8" s="289">
        <v>547</v>
      </c>
      <c r="I8" s="289">
        <v>5407</v>
      </c>
      <c r="J8" s="289">
        <v>40387</v>
      </c>
      <c r="K8" s="289">
        <v>3442</v>
      </c>
      <c r="L8" s="289">
        <v>66819</v>
      </c>
      <c r="M8" s="289">
        <v>66</v>
      </c>
      <c r="N8" s="289">
        <v>1678</v>
      </c>
      <c r="O8" s="289">
        <v>297</v>
      </c>
      <c r="P8" s="289">
        <v>3716</v>
      </c>
      <c r="Q8" s="289">
        <v>974</v>
      </c>
      <c r="R8" s="289">
        <v>19021</v>
      </c>
      <c r="S8" s="289">
        <v>13023</v>
      </c>
      <c r="T8" s="289">
        <v>87531</v>
      </c>
      <c r="U8" s="289">
        <v>828</v>
      </c>
      <c r="V8" s="289">
        <v>9676</v>
      </c>
      <c r="W8" s="289">
        <v>1745</v>
      </c>
      <c r="X8" s="289">
        <v>6058</v>
      </c>
      <c r="Y8" s="289">
        <v>1595</v>
      </c>
      <c r="Z8" s="289">
        <v>8097</v>
      </c>
      <c r="AA8" s="289">
        <v>5852</v>
      </c>
      <c r="AB8" s="289">
        <v>33684</v>
      </c>
      <c r="AC8" s="289">
        <v>5885</v>
      </c>
      <c r="AD8" s="289">
        <v>18735</v>
      </c>
      <c r="AE8" s="289">
        <v>1147</v>
      </c>
      <c r="AF8" s="289">
        <v>8744</v>
      </c>
      <c r="AG8" s="289">
        <v>3663</v>
      </c>
      <c r="AH8" s="289">
        <v>66521</v>
      </c>
      <c r="AI8" s="289">
        <v>547</v>
      </c>
      <c r="AJ8" s="289">
        <v>6473</v>
      </c>
      <c r="AK8" s="289">
        <v>3570</v>
      </c>
      <c r="AL8" s="289">
        <v>28953</v>
      </c>
      <c r="AM8" s="289">
        <v>103984</v>
      </c>
      <c r="AN8" s="289">
        <v>9721</v>
      </c>
      <c r="AO8" s="289">
        <v>1801</v>
      </c>
      <c r="AP8" s="289">
        <v>115506</v>
      </c>
      <c r="AQ8" s="289">
        <v>10669</v>
      </c>
      <c r="AR8" s="289">
        <v>405831</v>
      </c>
      <c r="AS8" s="289">
        <v>257588</v>
      </c>
      <c r="AT8" s="289">
        <v>674088</v>
      </c>
      <c r="AU8" s="289">
        <v>132773</v>
      </c>
      <c r="AV8" s="289">
        <v>386777</v>
      </c>
      <c r="AW8" s="289">
        <v>119254</v>
      </c>
      <c r="AX8" s="289">
        <v>541273</v>
      </c>
      <c r="AY8" s="289">
        <v>154648</v>
      </c>
      <c r="AZ8" s="289">
        <v>89007</v>
      </c>
      <c r="BA8" s="289">
        <v>693839</v>
      </c>
      <c r="BB8" s="289">
        <v>491754</v>
      </c>
      <c r="BC8" s="289">
        <v>77378</v>
      </c>
      <c r="BD8" s="289">
        <v>2686703</v>
      </c>
      <c r="BE8" s="289">
        <v>3476297</v>
      </c>
      <c r="BF8" s="336">
        <v>1046</v>
      </c>
      <c r="BG8" s="289">
        <v>3477343</v>
      </c>
      <c r="BH8" s="341">
        <v>1455273</v>
      </c>
      <c r="BI8" s="341">
        <v>121781</v>
      </c>
      <c r="BJ8" s="341">
        <v>1009380</v>
      </c>
      <c r="BK8" s="341">
        <v>411803</v>
      </c>
      <c r="BL8" s="341">
        <v>2586434</v>
      </c>
      <c r="BM8" s="289">
        <v>38957</v>
      </c>
      <c r="BN8" s="289">
        <v>38345</v>
      </c>
      <c r="BO8" s="289">
        <v>612</v>
      </c>
      <c r="BP8" s="289">
        <v>37810</v>
      </c>
      <c r="BQ8" s="289">
        <v>7739</v>
      </c>
      <c r="BR8" s="289">
        <v>9590</v>
      </c>
      <c r="BS8" s="289">
        <v>20481</v>
      </c>
      <c r="BT8" s="289">
        <v>37810</v>
      </c>
      <c r="BU8" s="289">
        <v>54</v>
      </c>
      <c r="BV8" s="289">
        <v>128</v>
      </c>
      <c r="BW8" s="289">
        <v>3210</v>
      </c>
      <c r="BX8" s="289">
        <v>7649</v>
      </c>
      <c r="BY8" s="289">
        <v>6292</v>
      </c>
      <c r="BZ8" s="289">
        <v>4796</v>
      </c>
      <c r="CA8" s="289">
        <v>6011</v>
      </c>
      <c r="CB8" s="289">
        <v>4823</v>
      </c>
      <c r="CC8" s="289">
        <v>3182</v>
      </c>
      <c r="CD8" s="289">
        <v>1305</v>
      </c>
      <c r="CE8" s="289">
        <v>259</v>
      </c>
      <c r="CF8" s="289">
        <v>86</v>
      </c>
      <c r="CG8" s="289">
        <v>13</v>
      </c>
      <c r="CH8" s="289">
        <v>2</v>
      </c>
      <c r="CI8" s="289">
        <v>99792</v>
      </c>
      <c r="CJ8" s="289">
        <v>55486</v>
      </c>
      <c r="CK8" s="289">
        <v>44306</v>
      </c>
      <c r="CL8" s="289">
        <v>54827</v>
      </c>
      <c r="CM8" s="289">
        <v>29009</v>
      </c>
      <c r="CN8" s="289">
        <v>25818</v>
      </c>
      <c r="CO8" s="289">
        <v>44886</v>
      </c>
      <c r="CP8" s="289">
        <v>27138</v>
      </c>
      <c r="CQ8" s="289">
        <v>17748</v>
      </c>
      <c r="CR8" s="289">
        <v>105349</v>
      </c>
      <c r="CS8" s="289">
        <v>97174</v>
      </c>
      <c r="CT8" s="289">
        <v>6498</v>
      </c>
      <c r="CU8" s="289">
        <v>1677</v>
      </c>
      <c r="CV8" s="289">
        <v>24900</v>
      </c>
      <c r="CW8" s="289">
        <v>36413</v>
      </c>
      <c r="CX8" s="289">
        <v>22499</v>
      </c>
      <c r="CY8" s="289">
        <v>515400</v>
      </c>
      <c r="CZ8" s="289">
        <v>12700</v>
      </c>
    </row>
    <row r="9" spans="1:105" s="20" customFormat="1" ht="18" customHeight="1">
      <c r="A9" s="27" t="s">
        <v>69</v>
      </c>
      <c r="B9" s="38"/>
      <c r="C9" s="290">
        <v>15006</v>
      </c>
      <c r="D9" s="290">
        <v>146375</v>
      </c>
      <c r="E9" s="290">
        <v>68</v>
      </c>
      <c r="F9" s="290">
        <v>653</v>
      </c>
      <c r="G9" s="290">
        <v>6</v>
      </c>
      <c r="H9" s="290">
        <v>117</v>
      </c>
      <c r="I9" s="290">
        <v>1427</v>
      </c>
      <c r="J9" s="290">
        <v>10757</v>
      </c>
      <c r="K9" s="290">
        <v>529</v>
      </c>
      <c r="L9" s="290">
        <v>11178</v>
      </c>
      <c r="M9" s="290">
        <v>19</v>
      </c>
      <c r="N9" s="290">
        <v>812</v>
      </c>
      <c r="O9" s="290">
        <v>167</v>
      </c>
      <c r="P9" s="290">
        <v>2982</v>
      </c>
      <c r="Q9" s="290">
        <v>355</v>
      </c>
      <c r="R9" s="290">
        <v>9312</v>
      </c>
      <c r="S9" s="290">
        <v>4057</v>
      </c>
      <c r="T9" s="290">
        <v>33684</v>
      </c>
      <c r="U9" s="290">
        <v>330</v>
      </c>
      <c r="V9" s="290">
        <v>5418</v>
      </c>
      <c r="W9" s="290">
        <v>797</v>
      </c>
      <c r="X9" s="290">
        <v>2927</v>
      </c>
      <c r="Y9" s="290">
        <v>729</v>
      </c>
      <c r="Z9" s="290">
        <v>4060</v>
      </c>
      <c r="AA9" s="290">
        <v>1930</v>
      </c>
      <c r="AB9" s="290">
        <v>13852</v>
      </c>
      <c r="AC9" s="290">
        <v>1647</v>
      </c>
      <c r="AD9" s="290">
        <v>7136</v>
      </c>
      <c r="AE9" s="290">
        <v>513</v>
      </c>
      <c r="AF9" s="290">
        <v>5676</v>
      </c>
      <c r="AG9" s="290">
        <v>1194</v>
      </c>
      <c r="AH9" s="290">
        <v>21571</v>
      </c>
      <c r="AI9" s="290">
        <v>81</v>
      </c>
      <c r="AJ9" s="290">
        <v>1561</v>
      </c>
      <c r="AK9" s="290">
        <v>1157</v>
      </c>
      <c r="AL9" s="290">
        <v>14679</v>
      </c>
      <c r="AM9" s="290">
        <v>6387</v>
      </c>
      <c r="AN9" s="290">
        <v>735</v>
      </c>
      <c r="AO9" s="290">
        <v>16</v>
      </c>
      <c r="AP9" s="290">
        <v>7138</v>
      </c>
      <c r="AQ9" s="290">
        <v>892</v>
      </c>
      <c r="AR9" s="290">
        <v>94315</v>
      </c>
      <c r="AS9" s="290">
        <v>66625</v>
      </c>
      <c r="AT9" s="290">
        <v>161832</v>
      </c>
      <c r="AU9" s="290">
        <v>62135</v>
      </c>
      <c r="AV9" s="290">
        <v>171102.69073191105</v>
      </c>
      <c r="AW9" s="290">
        <v>51763</v>
      </c>
      <c r="AX9" s="290">
        <v>184678</v>
      </c>
      <c r="AY9" s="290">
        <v>72269</v>
      </c>
      <c r="AZ9" s="290">
        <v>46150</v>
      </c>
      <c r="BA9" s="290">
        <v>287634</v>
      </c>
      <c r="BB9" s="290">
        <v>184779</v>
      </c>
      <c r="BC9" s="290">
        <v>31602</v>
      </c>
      <c r="BD9" s="290">
        <v>1092112.690731911</v>
      </c>
      <c r="BE9" s="290">
        <v>1261082.690731911</v>
      </c>
      <c r="BF9" s="337">
        <v>380</v>
      </c>
      <c r="BG9" s="290">
        <v>1261462.690731911</v>
      </c>
      <c r="BH9" s="342">
        <v>551180</v>
      </c>
      <c r="BI9" s="342">
        <v>42547</v>
      </c>
      <c r="BJ9" s="342">
        <v>338710</v>
      </c>
      <c r="BK9" s="342">
        <v>111138</v>
      </c>
      <c r="BL9" s="342">
        <v>932437</v>
      </c>
      <c r="BM9" s="290">
        <v>2728</v>
      </c>
      <c r="BN9" s="290">
        <v>2694</v>
      </c>
      <c r="BO9" s="290">
        <v>34</v>
      </c>
      <c r="BP9" s="290">
        <v>2676</v>
      </c>
      <c r="BQ9" s="290">
        <v>395</v>
      </c>
      <c r="BR9" s="290">
        <v>713</v>
      </c>
      <c r="BS9" s="290">
        <v>1568</v>
      </c>
      <c r="BT9" s="290">
        <v>2676</v>
      </c>
      <c r="BU9" s="290">
        <v>5</v>
      </c>
      <c r="BV9" s="290">
        <v>4</v>
      </c>
      <c r="BW9" s="290">
        <v>203</v>
      </c>
      <c r="BX9" s="290">
        <v>548</v>
      </c>
      <c r="BY9" s="290">
        <v>498</v>
      </c>
      <c r="BZ9" s="290">
        <v>399</v>
      </c>
      <c r="CA9" s="290">
        <v>423</v>
      </c>
      <c r="CB9" s="290">
        <v>338</v>
      </c>
      <c r="CC9" s="290">
        <v>200</v>
      </c>
      <c r="CD9" s="290">
        <v>52</v>
      </c>
      <c r="CE9" s="290">
        <v>5</v>
      </c>
      <c r="CF9" s="290">
        <v>1</v>
      </c>
      <c r="CG9" s="290" t="s">
        <v>172</v>
      </c>
      <c r="CH9" s="290" t="s">
        <v>172</v>
      </c>
      <c r="CI9" s="290">
        <v>6919</v>
      </c>
      <c r="CJ9" s="290">
        <v>3820</v>
      </c>
      <c r="CK9" s="290">
        <v>3099</v>
      </c>
      <c r="CL9" s="290">
        <v>3928</v>
      </c>
      <c r="CM9" s="290">
        <v>1983</v>
      </c>
      <c r="CN9" s="290">
        <v>1945</v>
      </c>
      <c r="CO9" s="290">
        <v>2953</v>
      </c>
      <c r="CP9" s="290">
        <v>1787</v>
      </c>
      <c r="CQ9" s="290">
        <v>1166</v>
      </c>
      <c r="CR9" s="290">
        <v>6254</v>
      </c>
      <c r="CS9" s="290">
        <v>5952</v>
      </c>
      <c r="CT9" s="290">
        <v>257</v>
      </c>
      <c r="CU9" s="290">
        <v>45</v>
      </c>
      <c r="CV9" s="290">
        <v>1989</v>
      </c>
      <c r="CW9" s="290">
        <v>2396</v>
      </c>
      <c r="CX9" s="290">
        <v>1861</v>
      </c>
      <c r="CY9" s="290">
        <v>33500</v>
      </c>
      <c r="CZ9" s="290">
        <v>620</v>
      </c>
    </row>
    <row r="10" spans="1:105" s="15" customFormat="1" ht="18" customHeight="1">
      <c r="A10" s="28" t="s">
        <v>558</v>
      </c>
      <c r="B10" s="39"/>
      <c r="C10" s="291">
        <v>2940</v>
      </c>
      <c r="D10" s="291">
        <v>22771</v>
      </c>
      <c r="E10" s="291">
        <v>28</v>
      </c>
      <c r="F10" s="291">
        <v>327</v>
      </c>
      <c r="G10" s="291" t="s">
        <v>172</v>
      </c>
      <c r="H10" s="291" t="s">
        <v>172</v>
      </c>
      <c r="I10" s="291">
        <v>229</v>
      </c>
      <c r="J10" s="291">
        <v>2244</v>
      </c>
      <c r="K10" s="291">
        <v>256</v>
      </c>
      <c r="L10" s="291">
        <v>3551</v>
      </c>
      <c r="M10" s="291">
        <v>10</v>
      </c>
      <c r="N10" s="291">
        <v>232</v>
      </c>
      <c r="O10" s="291">
        <v>14</v>
      </c>
      <c r="P10" s="291">
        <v>96</v>
      </c>
      <c r="Q10" s="291">
        <v>55</v>
      </c>
      <c r="R10" s="291">
        <v>1231</v>
      </c>
      <c r="S10" s="291">
        <v>778</v>
      </c>
      <c r="T10" s="291">
        <v>4676</v>
      </c>
      <c r="U10" s="291">
        <v>56</v>
      </c>
      <c r="V10" s="291">
        <v>436</v>
      </c>
      <c r="W10" s="291">
        <v>99</v>
      </c>
      <c r="X10" s="291">
        <v>325</v>
      </c>
      <c r="Y10" s="291">
        <v>108</v>
      </c>
      <c r="Z10" s="291">
        <v>519</v>
      </c>
      <c r="AA10" s="291">
        <v>407</v>
      </c>
      <c r="AB10" s="291">
        <v>1685</v>
      </c>
      <c r="AC10" s="291">
        <v>350</v>
      </c>
      <c r="AD10" s="291">
        <v>1063</v>
      </c>
      <c r="AE10" s="291">
        <v>76</v>
      </c>
      <c r="AF10" s="291">
        <v>496</v>
      </c>
      <c r="AG10" s="291">
        <v>253</v>
      </c>
      <c r="AH10" s="291">
        <v>4182</v>
      </c>
      <c r="AI10" s="291">
        <v>23</v>
      </c>
      <c r="AJ10" s="291">
        <v>415</v>
      </c>
      <c r="AK10" s="291">
        <v>198</v>
      </c>
      <c r="AL10" s="291">
        <v>1293</v>
      </c>
      <c r="AM10" s="291">
        <v>5156</v>
      </c>
      <c r="AN10" s="291">
        <v>311</v>
      </c>
      <c r="AO10" s="291">
        <v>17</v>
      </c>
      <c r="AP10" s="291">
        <v>5484</v>
      </c>
      <c r="AQ10" s="291">
        <v>510</v>
      </c>
      <c r="AR10" s="291">
        <v>32974</v>
      </c>
      <c r="AS10" s="291">
        <v>16494</v>
      </c>
      <c r="AT10" s="291">
        <v>49978</v>
      </c>
      <c r="AU10" s="291">
        <v>34117</v>
      </c>
      <c r="AV10" s="291">
        <v>21117.075734682003</v>
      </c>
      <c r="AW10" s="291">
        <v>5486</v>
      </c>
      <c r="AX10" s="291">
        <v>31345</v>
      </c>
      <c r="AY10" s="291">
        <v>9618</v>
      </c>
      <c r="AZ10" s="291">
        <v>4291</v>
      </c>
      <c r="BA10" s="291">
        <v>40411</v>
      </c>
      <c r="BB10" s="291">
        <v>25387</v>
      </c>
      <c r="BC10" s="291">
        <v>3384</v>
      </c>
      <c r="BD10" s="291">
        <v>175156.075734682</v>
      </c>
      <c r="BE10" s="291">
        <v>230618.075734682</v>
      </c>
      <c r="BF10" s="338">
        <v>69</v>
      </c>
      <c r="BG10" s="291">
        <v>230687.075734682</v>
      </c>
      <c r="BH10" s="210">
        <v>70677</v>
      </c>
      <c r="BI10" s="210">
        <v>6207</v>
      </c>
      <c r="BJ10" s="210">
        <v>66318</v>
      </c>
      <c r="BK10" s="210">
        <v>24199</v>
      </c>
      <c r="BL10" s="210">
        <v>143202</v>
      </c>
      <c r="BM10" s="291">
        <v>1536</v>
      </c>
      <c r="BN10" s="291">
        <v>1524</v>
      </c>
      <c r="BO10" s="291">
        <v>12</v>
      </c>
      <c r="BP10" s="291">
        <v>1520</v>
      </c>
      <c r="BQ10" s="291">
        <v>438</v>
      </c>
      <c r="BR10" s="291">
        <v>435</v>
      </c>
      <c r="BS10" s="291">
        <v>647</v>
      </c>
      <c r="BT10" s="291">
        <v>1520</v>
      </c>
      <c r="BU10" s="291">
        <v>1</v>
      </c>
      <c r="BV10" s="291">
        <v>1</v>
      </c>
      <c r="BW10" s="291">
        <v>102</v>
      </c>
      <c r="BX10" s="291">
        <v>256</v>
      </c>
      <c r="BY10" s="291">
        <v>195</v>
      </c>
      <c r="BZ10" s="291">
        <v>148</v>
      </c>
      <c r="CA10" s="291">
        <v>238</v>
      </c>
      <c r="CB10" s="291">
        <v>253</v>
      </c>
      <c r="CC10" s="291">
        <v>230</v>
      </c>
      <c r="CD10" s="291">
        <v>75</v>
      </c>
      <c r="CE10" s="291">
        <v>13</v>
      </c>
      <c r="CF10" s="291">
        <v>7</v>
      </c>
      <c r="CG10" s="291">
        <v>1</v>
      </c>
      <c r="CH10" s="291" t="s">
        <v>172</v>
      </c>
      <c r="CI10" s="291">
        <v>3757</v>
      </c>
      <c r="CJ10" s="291">
        <v>2073</v>
      </c>
      <c r="CK10" s="291">
        <v>1684</v>
      </c>
      <c r="CL10" s="291">
        <v>2362</v>
      </c>
      <c r="CM10" s="291">
        <v>1207</v>
      </c>
      <c r="CN10" s="291">
        <v>1155</v>
      </c>
      <c r="CO10" s="291">
        <v>2007</v>
      </c>
      <c r="CP10" s="291">
        <v>1164</v>
      </c>
      <c r="CQ10" s="291">
        <v>843</v>
      </c>
      <c r="CR10" s="291">
        <v>5473</v>
      </c>
      <c r="CS10" s="291">
        <v>5048</v>
      </c>
      <c r="CT10" s="291">
        <v>416</v>
      </c>
      <c r="CU10" s="291">
        <v>9</v>
      </c>
      <c r="CV10" s="291">
        <v>1157</v>
      </c>
      <c r="CW10" s="291">
        <v>1653</v>
      </c>
      <c r="CX10" s="291">
        <v>1007</v>
      </c>
      <c r="CY10" s="291">
        <v>25000</v>
      </c>
      <c r="CZ10" s="291">
        <v>1250</v>
      </c>
    </row>
    <row r="11" spans="1:105" s="15" customFormat="1" ht="18" customHeight="1">
      <c r="A11" s="29" t="s">
        <v>559</v>
      </c>
      <c r="B11" s="40"/>
      <c r="C11" s="291">
        <v>4616</v>
      </c>
      <c r="D11" s="291">
        <v>37675</v>
      </c>
      <c r="E11" s="291">
        <v>97</v>
      </c>
      <c r="F11" s="291">
        <v>1187</v>
      </c>
      <c r="G11" s="291" t="s">
        <v>172</v>
      </c>
      <c r="H11" s="291" t="s">
        <v>172</v>
      </c>
      <c r="I11" s="291">
        <v>522</v>
      </c>
      <c r="J11" s="291">
        <v>3345</v>
      </c>
      <c r="K11" s="291">
        <v>374</v>
      </c>
      <c r="L11" s="291">
        <v>8319</v>
      </c>
      <c r="M11" s="291">
        <v>2</v>
      </c>
      <c r="N11" s="291">
        <v>80</v>
      </c>
      <c r="O11" s="291">
        <v>23</v>
      </c>
      <c r="P11" s="291">
        <v>129</v>
      </c>
      <c r="Q11" s="291">
        <v>101</v>
      </c>
      <c r="R11" s="291">
        <v>1704</v>
      </c>
      <c r="S11" s="291">
        <v>1328</v>
      </c>
      <c r="T11" s="291">
        <v>8575</v>
      </c>
      <c r="U11" s="291">
        <v>73</v>
      </c>
      <c r="V11" s="291">
        <v>747</v>
      </c>
      <c r="W11" s="291">
        <v>99</v>
      </c>
      <c r="X11" s="291">
        <v>349</v>
      </c>
      <c r="Y11" s="291">
        <v>133</v>
      </c>
      <c r="Z11" s="291">
        <v>550</v>
      </c>
      <c r="AA11" s="291">
        <v>514</v>
      </c>
      <c r="AB11" s="291">
        <v>2773</v>
      </c>
      <c r="AC11" s="291">
        <v>593</v>
      </c>
      <c r="AD11" s="291">
        <v>1713</v>
      </c>
      <c r="AE11" s="291">
        <v>65</v>
      </c>
      <c r="AF11" s="291">
        <v>244</v>
      </c>
      <c r="AG11" s="291">
        <v>310</v>
      </c>
      <c r="AH11" s="291">
        <v>5499</v>
      </c>
      <c r="AI11" s="291">
        <v>46</v>
      </c>
      <c r="AJ11" s="291">
        <v>650</v>
      </c>
      <c r="AK11" s="291">
        <v>336</v>
      </c>
      <c r="AL11" s="291">
        <v>1811</v>
      </c>
      <c r="AM11" s="291">
        <v>15410</v>
      </c>
      <c r="AN11" s="291">
        <v>1274</v>
      </c>
      <c r="AO11" s="291">
        <v>3</v>
      </c>
      <c r="AP11" s="291">
        <v>16687</v>
      </c>
      <c r="AQ11" s="291">
        <v>44</v>
      </c>
      <c r="AR11" s="291">
        <v>40405</v>
      </c>
      <c r="AS11" s="291">
        <v>17018</v>
      </c>
      <c r="AT11" s="291">
        <v>57467</v>
      </c>
      <c r="AU11" s="291">
        <v>3456</v>
      </c>
      <c r="AV11" s="291">
        <v>36360.464787749996</v>
      </c>
      <c r="AW11" s="291">
        <v>9113</v>
      </c>
      <c r="AX11" s="291">
        <v>44345</v>
      </c>
      <c r="AY11" s="291">
        <v>13509</v>
      </c>
      <c r="AZ11" s="291">
        <v>5707</v>
      </c>
      <c r="BA11" s="291">
        <v>55874</v>
      </c>
      <c r="BB11" s="291">
        <v>39263</v>
      </c>
      <c r="BC11" s="291">
        <v>6228</v>
      </c>
      <c r="BD11" s="291">
        <v>213855.46478774998</v>
      </c>
      <c r="BE11" s="291">
        <v>288009.46478774998</v>
      </c>
      <c r="BF11" s="338">
        <v>87</v>
      </c>
      <c r="BG11" s="291">
        <v>288096.46478774998</v>
      </c>
      <c r="BH11" s="210">
        <v>119075</v>
      </c>
      <c r="BI11" s="210">
        <v>10106</v>
      </c>
      <c r="BJ11" s="210">
        <v>86454</v>
      </c>
      <c r="BK11" s="210">
        <v>38436</v>
      </c>
      <c r="BL11" s="210">
        <v>215635</v>
      </c>
      <c r="BM11" s="291">
        <v>6114</v>
      </c>
      <c r="BN11" s="291">
        <v>6023</v>
      </c>
      <c r="BO11" s="291">
        <v>91</v>
      </c>
      <c r="BP11" s="291">
        <v>5898</v>
      </c>
      <c r="BQ11" s="291">
        <v>1271</v>
      </c>
      <c r="BR11" s="291">
        <v>1453</v>
      </c>
      <c r="BS11" s="291">
        <v>3174</v>
      </c>
      <c r="BT11" s="291">
        <v>5898</v>
      </c>
      <c r="BU11" s="291">
        <v>7</v>
      </c>
      <c r="BV11" s="291">
        <v>31</v>
      </c>
      <c r="BW11" s="291">
        <v>557</v>
      </c>
      <c r="BX11" s="291">
        <v>1317</v>
      </c>
      <c r="BY11" s="291">
        <v>1092</v>
      </c>
      <c r="BZ11" s="291">
        <v>753</v>
      </c>
      <c r="CA11" s="291">
        <v>979</v>
      </c>
      <c r="CB11" s="291">
        <v>676</v>
      </c>
      <c r="CC11" s="291">
        <v>383</v>
      </c>
      <c r="CD11" s="291">
        <v>93</v>
      </c>
      <c r="CE11" s="291">
        <v>2</v>
      </c>
      <c r="CF11" s="291">
        <v>7</v>
      </c>
      <c r="CG11" s="291">
        <v>1</v>
      </c>
      <c r="CH11" s="291" t="s">
        <v>172</v>
      </c>
      <c r="CI11" s="291">
        <v>15495</v>
      </c>
      <c r="CJ11" s="291">
        <v>8671</v>
      </c>
      <c r="CK11" s="291">
        <v>6824</v>
      </c>
      <c r="CL11" s="291">
        <v>8474</v>
      </c>
      <c r="CM11" s="291">
        <v>4597</v>
      </c>
      <c r="CN11" s="291">
        <v>3877</v>
      </c>
      <c r="CO11" s="291">
        <v>7063</v>
      </c>
      <c r="CP11" s="291">
        <v>4365</v>
      </c>
      <c r="CQ11" s="291">
        <v>2698</v>
      </c>
      <c r="CR11" s="291">
        <v>12748</v>
      </c>
      <c r="CS11" s="291">
        <v>11486</v>
      </c>
      <c r="CT11" s="291">
        <v>483</v>
      </c>
      <c r="CU11" s="291">
        <v>779</v>
      </c>
      <c r="CV11" s="291">
        <v>3321</v>
      </c>
      <c r="CW11" s="291">
        <v>4811</v>
      </c>
      <c r="CX11" s="291">
        <v>3062</v>
      </c>
      <c r="CY11" s="291">
        <v>63900</v>
      </c>
      <c r="CZ11" s="291">
        <v>1330</v>
      </c>
    </row>
    <row r="12" spans="1:105" s="15" customFormat="1" ht="18" customHeight="1">
      <c r="A12" s="29" t="s">
        <v>560</v>
      </c>
      <c r="B12" s="40"/>
      <c r="C12" s="291">
        <v>3463</v>
      </c>
      <c r="D12" s="291">
        <v>31331</v>
      </c>
      <c r="E12" s="291">
        <v>45</v>
      </c>
      <c r="F12" s="291">
        <v>447</v>
      </c>
      <c r="G12" s="291">
        <v>3</v>
      </c>
      <c r="H12" s="291">
        <v>32</v>
      </c>
      <c r="I12" s="291">
        <v>341</v>
      </c>
      <c r="J12" s="291">
        <v>3165</v>
      </c>
      <c r="K12" s="291">
        <v>245</v>
      </c>
      <c r="L12" s="291">
        <v>6791</v>
      </c>
      <c r="M12" s="291">
        <v>5</v>
      </c>
      <c r="N12" s="291">
        <v>142</v>
      </c>
      <c r="O12" s="291">
        <v>21</v>
      </c>
      <c r="P12" s="291">
        <v>261</v>
      </c>
      <c r="Q12" s="291">
        <v>75</v>
      </c>
      <c r="R12" s="291">
        <v>1443</v>
      </c>
      <c r="S12" s="291">
        <v>932</v>
      </c>
      <c r="T12" s="291">
        <v>6458</v>
      </c>
      <c r="U12" s="291">
        <v>74</v>
      </c>
      <c r="V12" s="291">
        <v>575</v>
      </c>
      <c r="W12" s="291">
        <v>176</v>
      </c>
      <c r="X12" s="291">
        <v>472</v>
      </c>
      <c r="Y12" s="291">
        <v>91</v>
      </c>
      <c r="Z12" s="291">
        <v>482</v>
      </c>
      <c r="AA12" s="291">
        <v>404</v>
      </c>
      <c r="AB12" s="291">
        <v>1957</v>
      </c>
      <c r="AC12" s="291">
        <v>411</v>
      </c>
      <c r="AD12" s="291">
        <v>1449</v>
      </c>
      <c r="AE12" s="291">
        <v>75</v>
      </c>
      <c r="AF12" s="291">
        <v>526</v>
      </c>
      <c r="AG12" s="291">
        <v>269</v>
      </c>
      <c r="AH12" s="291">
        <v>4197</v>
      </c>
      <c r="AI12" s="291">
        <v>32</v>
      </c>
      <c r="AJ12" s="291">
        <v>345</v>
      </c>
      <c r="AK12" s="291">
        <v>264</v>
      </c>
      <c r="AL12" s="291">
        <v>2589</v>
      </c>
      <c r="AM12" s="291">
        <v>5708</v>
      </c>
      <c r="AN12" s="291">
        <v>596</v>
      </c>
      <c r="AO12" s="291">
        <v>0</v>
      </c>
      <c r="AP12" s="291">
        <v>6304</v>
      </c>
      <c r="AQ12" s="291">
        <v>575</v>
      </c>
      <c r="AR12" s="291">
        <v>42855</v>
      </c>
      <c r="AS12" s="291">
        <v>16858</v>
      </c>
      <c r="AT12" s="291">
        <v>60288</v>
      </c>
      <c r="AU12" s="291">
        <v>5523</v>
      </c>
      <c r="AV12" s="291">
        <v>29301.411840435005</v>
      </c>
      <c r="AW12" s="291">
        <v>7309</v>
      </c>
      <c r="AX12" s="291">
        <v>39730</v>
      </c>
      <c r="AY12" s="291">
        <v>12570</v>
      </c>
      <c r="AZ12" s="291">
        <v>6109</v>
      </c>
      <c r="BA12" s="291">
        <v>49605</v>
      </c>
      <c r="BB12" s="291">
        <v>25783</v>
      </c>
      <c r="BC12" s="291">
        <v>4291</v>
      </c>
      <c r="BD12" s="291">
        <v>180221.411840435</v>
      </c>
      <c r="BE12" s="291">
        <v>246813.411840435</v>
      </c>
      <c r="BF12" s="338">
        <v>74</v>
      </c>
      <c r="BG12" s="291">
        <v>246887.411840435</v>
      </c>
      <c r="BH12" s="210">
        <v>99426</v>
      </c>
      <c r="BI12" s="210">
        <v>9067</v>
      </c>
      <c r="BJ12" s="210">
        <v>72755</v>
      </c>
      <c r="BK12" s="210">
        <v>30119</v>
      </c>
      <c r="BL12" s="210">
        <v>181248</v>
      </c>
      <c r="BM12" s="291">
        <v>1976</v>
      </c>
      <c r="BN12" s="291">
        <v>1945</v>
      </c>
      <c r="BO12" s="291">
        <v>31</v>
      </c>
      <c r="BP12" s="291">
        <v>1930</v>
      </c>
      <c r="BQ12" s="291">
        <v>345</v>
      </c>
      <c r="BR12" s="291">
        <v>545</v>
      </c>
      <c r="BS12" s="291">
        <v>1040</v>
      </c>
      <c r="BT12" s="291">
        <v>1930</v>
      </c>
      <c r="BU12" s="291">
        <v>8</v>
      </c>
      <c r="BV12" s="291">
        <v>5</v>
      </c>
      <c r="BW12" s="291">
        <v>194</v>
      </c>
      <c r="BX12" s="291">
        <v>440</v>
      </c>
      <c r="BY12" s="291">
        <v>338</v>
      </c>
      <c r="BZ12" s="291">
        <v>243</v>
      </c>
      <c r="CA12" s="291">
        <v>267</v>
      </c>
      <c r="CB12" s="291">
        <v>209</v>
      </c>
      <c r="CC12" s="291">
        <v>159</v>
      </c>
      <c r="CD12" s="291">
        <v>51</v>
      </c>
      <c r="CE12" s="291">
        <v>11</v>
      </c>
      <c r="CF12" s="291">
        <v>4</v>
      </c>
      <c r="CG12" s="291">
        <v>1</v>
      </c>
      <c r="CH12" s="291" t="s">
        <v>172</v>
      </c>
      <c r="CI12" s="291">
        <v>5164</v>
      </c>
      <c r="CJ12" s="291">
        <v>2881</v>
      </c>
      <c r="CK12" s="291">
        <v>2283</v>
      </c>
      <c r="CL12" s="291">
        <v>2620</v>
      </c>
      <c r="CM12" s="291">
        <v>1425</v>
      </c>
      <c r="CN12" s="291">
        <v>1195</v>
      </c>
      <c r="CO12" s="291">
        <v>2385</v>
      </c>
      <c r="CP12" s="291">
        <v>1389</v>
      </c>
      <c r="CQ12" s="291">
        <v>996</v>
      </c>
      <c r="CR12" s="291">
        <v>4894</v>
      </c>
      <c r="CS12" s="291">
        <v>4480</v>
      </c>
      <c r="CT12" s="291">
        <v>347</v>
      </c>
      <c r="CU12" s="291">
        <v>68</v>
      </c>
      <c r="CV12" s="291">
        <v>1531</v>
      </c>
      <c r="CW12" s="291">
        <v>2329</v>
      </c>
      <c r="CX12" s="291">
        <v>1315</v>
      </c>
      <c r="CY12" s="291">
        <v>19300</v>
      </c>
      <c r="CZ12" s="291">
        <v>271</v>
      </c>
    </row>
    <row r="13" spans="1:105" s="15" customFormat="1" ht="18" customHeight="1">
      <c r="A13" s="29" t="s">
        <v>561</v>
      </c>
      <c r="B13" s="40"/>
      <c r="C13" s="291">
        <v>1267</v>
      </c>
      <c r="D13" s="291">
        <v>8811</v>
      </c>
      <c r="E13" s="291">
        <v>16</v>
      </c>
      <c r="F13" s="291">
        <v>215</v>
      </c>
      <c r="G13" s="291">
        <v>5</v>
      </c>
      <c r="H13" s="291">
        <v>59</v>
      </c>
      <c r="I13" s="291">
        <v>181</v>
      </c>
      <c r="J13" s="291">
        <v>1371</v>
      </c>
      <c r="K13" s="291">
        <v>76</v>
      </c>
      <c r="L13" s="291">
        <v>889</v>
      </c>
      <c r="M13" s="291">
        <v>3</v>
      </c>
      <c r="N13" s="291">
        <v>8</v>
      </c>
      <c r="O13" s="291">
        <v>1</v>
      </c>
      <c r="P13" s="291">
        <v>1</v>
      </c>
      <c r="Q13" s="291">
        <v>30</v>
      </c>
      <c r="R13" s="291">
        <v>258</v>
      </c>
      <c r="S13" s="291">
        <v>342</v>
      </c>
      <c r="T13" s="291">
        <v>2082</v>
      </c>
      <c r="U13" s="291">
        <v>15</v>
      </c>
      <c r="V13" s="291">
        <v>162</v>
      </c>
      <c r="W13" s="291">
        <v>10</v>
      </c>
      <c r="X13" s="291">
        <v>21</v>
      </c>
      <c r="Y13" s="291">
        <v>19</v>
      </c>
      <c r="Z13" s="291">
        <v>56</v>
      </c>
      <c r="AA13" s="291">
        <v>160</v>
      </c>
      <c r="AB13" s="291">
        <v>931</v>
      </c>
      <c r="AC13" s="291">
        <v>170</v>
      </c>
      <c r="AD13" s="291">
        <v>471</v>
      </c>
      <c r="AE13" s="291">
        <v>20</v>
      </c>
      <c r="AF13" s="291">
        <v>77</v>
      </c>
      <c r="AG13" s="291">
        <v>92</v>
      </c>
      <c r="AH13" s="291">
        <v>1491</v>
      </c>
      <c r="AI13" s="291">
        <v>26</v>
      </c>
      <c r="AJ13" s="291">
        <v>158</v>
      </c>
      <c r="AK13" s="291">
        <v>101</v>
      </c>
      <c r="AL13" s="291">
        <v>561</v>
      </c>
      <c r="AM13" s="291">
        <v>2482</v>
      </c>
      <c r="AN13" s="291">
        <v>192</v>
      </c>
      <c r="AO13" s="291">
        <v>767</v>
      </c>
      <c r="AP13" s="291">
        <v>3441</v>
      </c>
      <c r="AQ13" s="291">
        <v>1364</v>
      </c>
      <c r="AR13" s="291">
        <v>3959</v>
      </c>
      <c r="AS13" s="291">
        <v>6494</v>
      </c>
      <c r="AT13" s="291">
        <v>11817</v>
      </c>
      <c r="AU13" s="291">
        <v>1596</v>
      </c>
      <c r="AV13" s="291">
        <v>7374.301526022</v>
      </c>
      <c r="AW13" s="291">
        <v>2811</v>
      </c>
      <c r="AX13" s="291">
        <v>15677</v>
      </c>
      <c r="AY13" s="291">
        <v>2419</v>
      </c>
      <c r="AZ13" s="291">
        <v>1502</v>
      </c>
      <c r="BA13" s="291">
        <v>14780</v>
      </c>
      <c r="BB13" s="291">
        <v>15977</v>
      </c>
      <c r="BC13" s="291">
        <v>1847</v>
      </c>
      <c r="BD13" s="291">
        <v>63983.301526021998</v>
      </c>
      <c r="BE13" s="291">
        <v>79241.301526021998</v>
      </c>
      <c r="BF13" s="338">
        <v>24</v>
      </c>
      <c r="BG13" s="291">
        <v>79265.301526021998</v>
      </c>
      <c r="BH13" s="210">
        <v>33666</v>
      </c>
      <c r="BI13" s="210">
        <v>2824</v>
      </c>
      <c r="BJ13" s="210">
        <v>24506</v>
      </c>
      <c r="BK13" s="210">
        <v>13205</v>
      </c>
      <c r="BL13" s="210">
        <v>60996</v>
      </c>
      <c r="BM13" s="291">
        <v>918</v>
      </c>
      <c r="BN13" s="291">
        <v>909</v>
      </c>
      <c r="BO13" s="291">
        <v>9</v>
      </c>
      <c r="BP13" s="291">
        <v>904</v>
      </c>
      <c r="BQ13" s="291">
        <v>299</v>
      </c>
      <c r="BR13" s="291">
        <v>178</v>
      </c>
      <c r="BS13" s="291">
        <v>427</v>
      </c>
      <c r="BT13" s="291">
        <v>904</v>
      </c>
      <c r="BU13" s="291" t="s">
        <v>172</v>
      </c>
      <c r="BV13" s="291">
        <v>1</v>
      </c>
      <c r="BW13" s="291">
        <v>38</v>
      </c>
      <c r="BX13" s="291">
        <v>137</v>
      </c>
      <c r="BY13" s="291">
        <v>118</v>
      </c>
      <c r="BZ13" s="291">
        <v>95</v>
      </c>
      <c r="CA13" s="291">
        <v>137</v>
      </c>
      <c r="CB13" s="291">
        <v>174</v>
      </c>
      <c r="CC13" s="291">
        <v>129</v>
      </c>
      <c r="CD13" s="291">
        <v>59</v>
      </c>
      <c r="CE13" s="291">
        <v>11</v>
      </c>
      <c r="CF13" s="291">
        <v>4</v>
      </c>
      <c r="CG13" s="291">
        <v>1</v>
      </c>
      <c r="CH13" s="291" t="s">
        <v>172</v>
      </c>
      <c r="CI13" s="291">
        <v>2246</v>
      </c>
      <c r="CJ13" s="291">
        <v>1250</v>
      </c>
      <c r="CK13" s="291">
        <v>996</v>
      </c>
      <c r="CL13" s="291">
        <v>1502</v>
      </c>
      <c r="CM13" s="291">
        <v>783</v>
      </c>
      <c r="CN13" s="291">
        <v>719</v>
      </c>
      <c r="CO13" s="291">
        <v>1299</v>
      </c>
      <c r="CP13" s="291">
        <v>745</v>
      </c>
      <c r="CQ13" s="291">
        <v>554</v>
      </c>
      <c r="CR13" s="291">
        <v>3553</v>
      </c>
      <c r="CS13" s="291">
        <v>3254</v>
      </c>
      <c r="CT13" s="291">
        <v>238</v>
      </c>
      <c r="CU13" s="291">
        <v>61</v>
      </c>
      <c r="CV13" s="291">
        <v>738</v>
      </c>
      <c r="CW13" s="291">
        <v>1029</v>
      </c>
      <c r="CX13" s="291">
        <v>648</v>
      </c>
      <c r="CY13" s="291">
        <v>14500</v>
      </c>
      <c r="CZ13" s="291">
        <v>557</v>
      </c>
    </row>
    <row r="14" spans="1:105" s="15" customFormat="1" ht="18" customHeight="1">
      <c r="A14" s="29" t="s">
        <v>513</v>
      </c>
      <c r="B14" s="40"/>
      <c r="C14" s="291">
        <v>2538</v>
      </c>
      <c r="D14" s="291">
        <v>18858</v>
      </c>
      <c r="E14" s="291">
        <v>40</v>
      </c>
      <c r="F14" s="291">
        <v>402</v>
      </c>
      <c r="G14" s="291">
        <v>5</v>
      </c>
      <c r="H14" s="291">
        <v>91</v>
      </c>
      <c r="I14" s="291">
        <v>258</v>
      </c>
      <c r="J14" s="291">
        <v>1861</v>
      </c>
      <c r="K14" s="291">
        <v>344</v>
      </c>
      <c r="L14" s="291">
        <v>4877</v>
      </c>
      <c r="M14" s="291">
        <v>3</v>
      </c>
      <c r="N14" s="291">
        <v>24</v>
      </c>
      <c r="O14" s="291">
        <v>9</v>
      </c>
      <c r="P14" s="291">
        <v>29</v>
      </c>
      <c r="Q14" s="291">
        <v>33</v>
      </c>
      <c r="R14" s="291">
        <v>690</v>
      </c>
      <c r="S14" s="291">
        <v>665</v>
      </c>
      <c r="T14" s="291">
        <v>3761</v>
      </c>
      <c r="U14" s="291">
        <v>28</v>
      </c>
      <c r="V14" s="291">
        <v>262</v>
      </c>
      <c r="W14" s="291">
        <v>97</v>
      </c>
      <c r="X14" s="291">
        <v>243</v>
      </c>
      <c r="Y14" s="291">
        <v>65</v>
      </c>
      <c r="Z14" s="291">
        <v>335</v>
      </c>
      <c r="AA14" s="291">
        <v>287</v>
      </c>
      <c r="AB14" s="291">
        <v>1347</v>
      </c>
      <c r="AC14" s="291">
        <v>293</v>
      </c>
      <c r="AD14" s="291">
        <v>726</v>
      </c>
      <c r="AE14" s="291">
        <v>44</v>
      </c>
      <c r="AF14" s="291">
        <v>235</v>
      </c>
      <c r="AG14" s="291">
        <v>175</v>
      </c>
      <c r="AH14" s="291">
        <v>2871</v>
      </c>
      <c r="AI14" s="291">
        <v>36</v>
      </c>
      <c r="AJ14" s="291">
        <v>457</v>
      </c>
      <c r="AK14" s="291">
        <v>156</v>
      </c>
      <c r="AL14" s="291">
        <v>647</v>
      </c>
      <c r="AM14" s="291">
        <v>4340</v>
      </c>
      <c r="AN14" s="291">
        <v>664</v>
      </c>
      <c r="AO14" s="291">
        <v>71</v>
      </c>
      <c r="AP14" s="291">
        <v>5075</v>
      </c>
      <c r="AQ14" s="291">
        <v>74</v>
      </c>
      <c r="AR14" s="291">
        <v>22250</v>
      </c>
      <c r="AS14" s="291">
        <v>13194</v>
      </c>
      <c r="AT14" s="291">
        <v>35518</v>
      </c>
      <c r="AU14" s="291">
        <v>2827</v>
      </c>
      <c r="AV14" s="291">
        <v>13225.231823224998</v>
      </c>
      <c r="AW14" s="291">
        <v>5724</v>
      </c>
      <c r="AX14" s="291">
        <v>23602</v>
      </c>
      <c r="AY14" s="291">
        <v>6661</v>
      </c>
      <c r="AZ14" s="291">
        <v>2811</v>
      </c>
      <c r="BA14" s="291">
        <v>24771</v>
      </c>
      <c r="BB14" s="291">
        <v>18504</v>
      </c>
      <c r="BC14" s="291">
        <v>2848</v>
      </c>
      <c r="BD14" s="291">
        <v>100973.231823225</v>
      </c>
      <c r="BE14" s="291">
        <v>141566.23182322498</v>
      </c>
      <c r="BF14" s="338">
        <v>43</v>
      </c>
      <c r="BG14" s="291">
        <v>141609.23182322498</v>
      </c>
      <c r="BH14" s="210">
        <v>56159</v>
      </c>
      <c r="BI14" s="210">
        <v>5033</v>
      </c>
      <c r="BJ14" s="210">
        <v>44006</v>
      </c>
      <c r="BK14" s="210">
        <v>18931</v>
      </c>
      <c r="BL14" s="210">
        <v>105198</v>
      </c>
      <c r="BM14" s="291">
        <v>2918</v>
      </c>
      <c r="BN14" s="291">
        <v>2872</v>
      </c>
      <c r="BO14" s="291">
        <v>46</v>
      </c>
      <c r="BP14" s="291">
        <v>2802</v>
      </c>
      <c r="BQ14" s="291">
        <v>451</v>
      </c>
      <c r="BR14" s="291">
        <v>641</v>
      </c>
      <c r="BS14" s="291">
        <v>1710</v>
      </c>
      <c r="BT14" s="291">
        <v>2802</v>
      </c>
      <c r="BU14" s="291">
        <v>4</v>
      </c>
      <c r="BV14" s="291">
        <v>6</v>
      </c>
      <c r="BW14" s="291">
        <v>426</v>
      </c>
      <c r="BX14" s="291">
        <v>812</v>
      </c>
      <c r="BY14" s="291">
        <v>550</v>
      </c>
      <c r="BZ14" s="291">
        <v>344</v>
      </c>
      <c r="CA14" s="291">
        <v>312</v>
      </c>
      <c r="CB14" s="291">
        <v>219</v>
      </c>
      <c r="CC14" s="291">
        <v>102</v>
      </c>
      <c r="CD14" s="291">
        <v>22</v>
      </c>
      <c r="CE14" s="291">
        <v>3</v>
      </c>
      <c r="CF14" s="291">
        <v>2</v>
      </c>
      <c r="CG14" s="291" t="s">
        <v>172</v>
      </c>
      <c r="CH14" s="291" t="s">
        <v>172</v>
      </c>
      <c r="CI14" s="291">
        <v>7046</v>
      </c>
      <c r="CJ14" s="291">
        <v>3991</v>
      </c>
      <c r="CK14" s="291">
        <v>3055</v>
      </c>
      <c r="CL14" s="291">
        <v>3604</v>
      </c>
      <c r="CM14" s="291">
        <v>1952</v>
      </c>
      <c r="CN14" s="291">
        <v>1652</v>
      </c>
      <c r="CO14" s="291">
        <v>2900</v>
      </c>
      <c r="CP14" s="291">
        <v>1824</v>
      </c>
      <c r="CQ14" s="291">
        <v>1076</v>
      </c>
      <c r="CR14" s="291">
        <v>4707</v>
      </c>
      <c r="CS14" s="291">
        <v>4163</v>
      </c>
      <c r="CT14" s="291">
        <v>320</v>
      </c>
      <c r="CU14" s="291">
        <v>223</v>
      </c>
      <c r="CV14" s="291">
        <v>1251</v>
      </c>
      <c r="CW14" s="291">
        <v>1866</v>
      </c>
      <c r="CX14" s="291">
        <v>985</v>
      </c>
      <c r="CY14" s="291">
        <v>21800</v>
      </c>
      <c r="CZ14" s="291">
        <v>549</v>
      </c>
    </row>
    <row r="15" spans="1:105" s="15" customFormat="1" ht="18" customHeight="1">
      <c r="A15" s="29" t="s">
        <v>562</v>
      </c>
      <c r="B15" s="40"/>
      <c r="C15" s="291">
        <v>1481</v>
      </c>
      <c r="D15" s="291">
        <v>12733</v>
      </c>
      <c r="E15" s="291">
        <v>37</v>
      </c>
      <c r="F15" s="291">
        <v>530</v>
      </c>
      <c r="G15" s="291">
        <v>3</v>
      </c>
      <c r="H15" s="291">
        <v>21</v>
      </c>
      <c r="I15" s="291">
        <v>168</v>
      </c>
      <c r="J15" s="291">
        <v>1589</v>
      </c>
      <c r="K15" s="291">
        <v>109</v>
      </c>
      <c r="L15" s="291">
        <v>1801</v>
      </c>
      <c r="M15" s="291">
        <v>9</v>
      </c>
      <c r="N15" s="291">
        <v>91</v>
      </c>
      <c r="O15" s="291">
        <v>6</v>
      </c>
      <c r="P15" s="291">
        <v>27</v>
      </c>
      <c r="Q15" s="291">
        <v>31</v>
      </c>
      <c r="R15" s="291">
        <v>442</v>
      </c>
      <c r="S15" s="291">
        <v>390</v>
      </c>
      <c r="T15" s="291">
        <v>2276</v>
      </c>
      <c r="U15" s="291">
        <v>26</v>
      </c>
      <c r="V15" s="291">
        <v>284</v>
      </c>
      <c r="W15" s="291">
        <v>64</v>
      </c>
      <c r="X15" s="291">
        <v>157</v>
      </c>
      <c r="Y15" s="291">
        <v>33</v>
      </c>
      <c r="Z15" s="291">
        <v>132</v>
      </c>
      <c r="AA15" s="291">
        <v>166</v>
      </c>
      <c r="AB15" s="291">
        <v>1022</v>
      </c>
      <c r="AC15" s="291">
        <v>178</v>
      </c>
      <c r="AD15" s="291">
        <v>550</v>
      </c>
      <c r="AE15" s="291">
        <v>22</v>
      </c>
      <c r="AF15" s="291">
        <v>60</v>
      </c>
      <c r="AG15" s="291">
        <v>106</v>
      </c>
      <c r="AH15" s="291">
        <v>2806</v>
      </c>
      <c r="AI15" s="291">
        <v>19</v>
      </c>
      <c r="AJ15" s="291">
        <v>188</v>
      </c>
      <c r="AK15" s="291">
        <v>114</v>
      </c>
      <c r="AL15" s="291">
        <v>757</v>
      </c>
      <c r="AM15" s="291">
        <v>4317</v>
      </c>
      <c r="AN15" s="291">
        <v>407</v>
      </c>
      <c r="AO15" s="291">
        <v>0</v>
      </c>
      <c r="AP15" s="291">
        <v>4724</v>
      </c>
      <c r="AQ15" s="291">
        <v>103</v>
      </c>
      <c r="AR15" s="291">
        <v>8415</v>
      </c>
      <c r="AS15" s="291">
        <v>9465</v>
      </c>
      <c r="AT15" s="291">
        <v>17983</v>
      </c>
      <c r="AU15" s="291">
        <v>3235</v>
      </c>
      <c r="AV15" s="291">
        <v>9002.2486763729994</v>
      </c>
      <c r="AW15" s="291">
        <v>3179</v>
      </c>
      <c r="AX15" s="291">
        <v>16833</v>
      </c>
      <c r="AY15" s="291">
        <v>3697</v>
      </c>
      <c r="AZ15" s="291">
        <v>1919</v>
      </c>
      <c r="BA15" s="291">
        <v>20010</v>
      </c>
      <c r="BB15" s="291">
        <v>14383</v>
      </c>
      <c r="BC15" s="291">
        <v>2497</v>
      </c>
      <c r="BD15" s="291">
        <v>74755.248676372998</v>
      </c>
      <c r="BE15" s="291">
        <v>97462.248676372998</v>
      </c>
      <c r="BF15" s="338">
        <v>29</v>
      </c>
      <c r="BG15" s="291">
        <v>97491.248676372998</v>
      </c>
      <c r="BH15" s="210">
        <v>38249</v>
      </c>
      <c r="BI15" s="210">
        <v>3481</v>
      </c>
      <c r="BJ15" s="210">
        <v>30087</v>
      </c>
      <c r="BK15" s="210">
        <v>13564</v>
      </c>
      <c r="BL15" s="210">
        <v>71817</v>
      </c>
      <c r="BM15" s="291">
        <v>1653</v>
      </c>
      <c r="BN15" s="291">
        <v>1625</v>
      </c>
      <c r="BO15" s="291">
        <v>28</v>
      </c>
      <c r="BP15" s="291">
        <v>1607</v>
      </c>
      <c r="BQ15" s="291">
        <v>267</v>
      </c>
      <c r="BR15" s="291">
        <v>477</v>
      </c>
      <c r="BS15" s="291">
        <v>863</v>
      </c>
      <c r="BT15" s="291">
        <v>1607</v>
      </c>
      <c r="BU15" s="291">
        <v>2</v>
      </c>
      <c r="BV15" s="291">
        <v>10</v>
      </c>
      <c r="BW15" s="291">
        <v>186</v>
      </c>
      <c r="BX15" s="291">
        <v>440</v>
      </c>
      <c r="BY15" s="291">
        <v>303</v>
      </c>
      <c r="BZ15" s="291">
        <v>219</v>
      </c>
      <c r="CA15" s="291">
        <v>216</v>
      </c>
      <c r="CB15" s="291">
        <v>123</v>
      </c>
      <c r="CC15" s="291">
        <v>63</v>
      </c>
      <c r="CD15" s="291">
        <v>26</v>
      </c>
      <c r="CE15" s="291">
        <v>12</v>
      </c>
      <c r="CF15" s="291">
        <v>4</v>
      </c>
      <c r="CG15" s="291">
        <v>3</v>
      </c>
      <c r="CH15" s="291" t="s">
        <v>172</v>
      </c>
      <c r="CI15" s="291">
        <v>4303</v>
      </c>
      <c r="CJ15" s="291">
        <v>2346</v>
      </c>
      <c r="CK15" s="291">
        <v>1957</v>
      </c>
      <c r="CL15" s="291">
        <v>2253</v>
      </c>
      <c r="CM15" s="291">
        <v>1070</v>
      </c>
      <c r="CN15" s="291">
        <v>1183</v>
      </c>
      <c r="CO15" s="291">
        <v>1884</v>
      </c>
      <c r="CP15" s="291">
        <v>990</v>
      </c>
      <c r="CQ15" s="291">
        <v>894</v>
      </c>
      <c r="CR15" s="291">
        <v>3530</v>
      </c>
      <c r="CS15" s="291">
        <v>2502</v>
      </c>
      <c r="CT15" s="291">
        <v>809</v>
      </c>
      <c r="CU15" s="291">
        <v>219</v>
      </c>
      <c r="CV15" s="291">
        <v>898</v>
      </c>
      <c r="CW15" s="291">
        <v>1821</v>
      </c>
      <c r="CX15" s="291">
        <v>540</v>
      </c>
      <c r="CY15" s="291">
        <v>11800</v>
      </c>
      <c r="CZ15" s="291">
        <v>90</v>
      </c>
    </row>
    <row r="16" spans="1:105" s="15" customFormat="1" ht="18" customHeight="1">
      <c r="A16" s="29" t="s">
        <v>382</v>
      </c>
      <c r="B16" s="40"/>
      <c r="C16" s="291">
        <v>3740</v>
      </c>
      <c r="D16" s="291">
        <v>31669</v>
      </c>
      <c r="E16" s="291">
        <v>58</v>
      </c>
      <c r="F16" s="291">
        <v>651</v>
      </c>
      <c r="G16" s="291">
        <v>4</v>
      </c>
      <c r="H16" s="291">
        <v>63</v>
      </c>
      <c r="I16" s="291">
        <v>462</v>
      </c>
      <c r="J16" s="291">
        <v>3196</v>
      </c>
      <c r="K16" s="291">
        <v>286</v>
      </c>
      <c r="L16" s="291">
        <v>7745</v>
      </c>
      <c r="M16" s="291">
        <v>5</v>
      </c>
      <c r="N16" s="291">
        <v>83</v>
      </c>
      <c r="O16" s="291">
        <v>16</v>
      </c>
      <c r="P16" s="291">
        <v>53</v>
      </c>
      <c r="Q16" s="291">
        <v>47</v>
      </c>
      <c r="R16" s="291">
        <v>678</v>
      </c>
      <c r="S16" s="291">
        <v>978</v>
      </c>
      <c r="T16" s="291">
        <v>5706</v>
      </c>
      <c r="U16" s="291">
        <v>66</v>
      </c>
      <c r="V16" s="291">
        <v>515</v>
      </c>
      <c r="W16" s="291">
        <v>97</v>
      </c>
      <c r="X16" s="291">
        <v>377</v>
      </c>
      <c r="Y16" s="291">
        <v>97</v>
      </c>
      <c r="Z16" s="291">
        <v>464</v>
      </c>
      <c r="AA16" s="291">
        <v>482</v>
      </c>
      <c r="AB16" s="291">
        <v>2362</v>
      </c>
      <c r="AC16" s="291">
        <v>453</v>
      </c>
      <c r="AD16" s="291">
        <v>1300</v>
      </c>
      <c r="AE16" s="291">
        <v>91</v>
      </c>
      <c r="AF16" s="291">
        <v>473</v>
      </c>
      <c r="AG16" s="291">
        <v>267</v>
      </c>
      <c r="AH16" s="291">
        <v>5777</v>
      </c>
      <c r="AI16" s="291">
        <v>58</v>
      </c>
      <c r="AJ16" s="291">
        <v>745</v>
      </c>
      <c r="AK16" s="291">
        <v>273</v>
      </c>
      <c r="AL16" s="291">
        <v>1481</v>
      </c>
      <c r="AM16" s="291">
        <v>7413</v>
      </c>
      <c r="AN16" s="291">
        <v>1435</v>
      </c>
      <c r="AO16" s="291">
        <v>46</v>
      </c>
      <c r="AP16" s="291">
        <v>8894</v>
      </c>
      <c r="AQ16" s="291">
        <v>4805</v>
      </c>
      <c r="AR16" s="291">
        <v>36325</v>
      </c>
      <c r="AS16" s="291">
        <v>23303</v>
      </c>
      <c r="AT16" s="291">
        <v>64433</v>
      </c>
      <c r="AU16" s="291">
        <v>4394</v>
      </c>
      <c r="AV16" s="291">
        <v>23343.805064917004</v>
      </c>
      <c r="AW16" s="291">
        <v>7775</v>
      </c>
      <c r="AX16" s="291">
        <v>39464</v>
      </c>
      <c r="AY16" s="291">
        <v>6601</v>
      </c>
      <c r="AZ16" s="291">
        <v>4446</v>
      </c>
      <c r="BA16" s="291">
        <v>49906</v>
      </c>
      <c r="BB16" s="291">
        <v>36523</v>
      </c>
      <c r="BC16" s="291">
        <v>4680</v>
      </c>
      <c r="BD16" s="291">
        <v>177132.80506491702</v>
      </c>
      <c r="BE16" s="291">
        <v>250459.80506491702</v>
      </c>
      <c r="BF16" s="338">
        <v>75</v>
      </c>
      <c r="BG16" s="291">
        <v>250534.80506491702</v>
      </c>
      <c r="BH16" s="210">
        <v>109639</v>
      </c>
      <c r="BI16" s="210">
        <v>9338</v>
      </c>
      <c r="BJ16" s="210">
        <v>74615</v>
      </c>
      <c r="BK16" s="210">
        <v>30862</v>
      </c>
      <c r="BL16" s="210">
        <v>193592</v>
      </c>
      <c r="BM16" s="291">
        <v>3759</v>
      </c>
      <c r="BN16" s="291">
        <v>3722</v>
      </c>
      <c r="BO16" s="291">
        <v>37</v>
      </c>
      <c r="BP16" s="291">
        <v>3700</v>
      </c>
      <c r="BQ16" s="291">
        <v>676</v>
      </c>
      <c r="BR16" s="291">
        <v>1142</v>
      </c>
      <c r="BS16" s="291">
        <v>1882</v>
      </c>
      <c r="BT16" s="291">
        <v>3700</v>
      </c>
      <c r="BU16" s="291">
        <v>3</v>
      </c>
      <c r="BV16" s="291">
        <v>19</v>
      </c>
      <c r="BW16" s="291">
        <v>262</v>
      </c>
      <c r="BX16" s="291">
        <v>697</v>
      </c>
      <c r="BY16" s="291">
        <v>658</v>
      </c>
      <c r="BZ16" s="291">
        <v>510</v>
      </c>
      <c r="CA16" s="291">
        <v>647</v>
      </c>
      <c r="CB16" s="291">
        <v>514</v>
      </c>
      <c r="CC16" s="291">
        <v>317</v>
      </c>
      <c r="CD16" s="291">
        <v>60</v>
      </c>
      <c r="CE16" s="291">
        <v>9</v>
      </c>
      <c r="CF16" s="291">
        <v>4</v>
      </c>
      <c r="CG16" s="291" t="s">
        <v>172</v>
      </c>
      <c r="CH16" s="291" t="s">
        <v>172</v>
      </c>
      <c r="CI16" s="291">
        <v>9988</v>
      </c>
      <c r="CJ16" s="291">
        <v>5597</v>
      </c>
      <c r="CK16" s="291">
        <v>4391</v>
      </c>
      <c r="CL16" s="291">
        <v>5330</v>
      </c>
      <c r="CM16" s="291">
        <v>2928</v>
      </c>
      <c r="CN16" s="291">
        <v>2402</v>
      </c>
      <c r="CO16" s="291">
        <v>4270</v>
      </c>
      <c r="CP16" s="291">
        <v>2703</v>
      </c>
      <c r="CQ16" s="291">
        <v>1567</v>
      </c>
      <c r="CR16" s="291">
        <v>9094</v>
      </c>
      <c r="CS16" s="291">
        <v>8414</v>
      </c>
      <c r="CT16" s="291">
        <v>627</v>
      </c>
      <c r="CU16" s="291">
        <v>53</v>
      </c>
      <c r="CV16" s="291">
        <v>2453</v>
      </c>
      <c r="CW16" s="291">
        <v>3345</v>
      </c>
      <c r="CX16" s="291">
        <v>2258</v>
      </c>
      <c r="CY16" s="291">
        <v>38600</v>
      </c>
      <c r="CZ16" s="291">
        <v>274</v>
      </c>
    </row>
    <row r="17" spans="1:104" s="15" customFormat="1" ht="18" customHeight="1">
      <c r="A17" s="30" t="s">
        <v>519</v>
      </c>
      <c r="B17" s="40"/>
      <c r="C17" s="291">
        <v>1130</v>
      </c>
      <c r="D17" s="291">
        <v>8403</v>
      </c>
      <c r="E17" s="291">
        <v>20</v>
      </c>
      <c r="F17" s="291">
        <v>152</v>
      </c>
      <c r="G17" s="291">
        <v>3</v>
      </c>
      <c r="H17" s="291">
        <v>6</v>
      </c>
      <c r="I17" s="291">
        <v>193</v>
      </c>
      <c r="J17" s="291">
        <v>1072</v>
      </c>
      <c r="K17" s="291">
        <v>66</v>
      </c>
      <c r="L17" s="291">
        <v>1582</v>
      </c>
      <c r="M17" s="291">
        <v>2</v>
      </c>
      <c r="N17" s="291">
        <v>12</v>
      </c>
      <c r="O17" s="291" t="s">
        <v>172</v>
      </c>
      <c r="P17" s="291" t="s">
        <v>172</v>
      </c>
      <c r="Q17" s="291">
        <v>20</v>
      </c>
      <c r="R17" s="291">
        <v>262</v>
      </c>
      <c r="S17" s="291">
        <v>283</v>
      </c>
      <c r="T17" s="291">
        <v>1770</v>
      </c>
      <c r="U17" s="291">
        <v>13</v>
      </c>
      <c r="V17" s="291">
        <v>93</v>
      </c>
      <c r="W17" s="291">
        <v>25</v>
      </c>
      <c r="X17" s="291">
        <v>98</v>
      </c>
      <c r="Y17" s="291">
        <v>21</v>
      </c>
      <c r="Z17" s="291">
        <v>73</v>
      </c>
      <c r="AA17" s="291">
        <v>107</v>
      </c>
      <c r="AB17" s="291">
        <v>508</v>
      </c>
      <c r="AC17" s="291">
        <v>155</v>
      </c>
      <c r="AD17" s="291">
        <v>338</v>
      </c>
      <c r="AE17" s="291">
        <v>39</v>
      </c>
      <c r="AF17" s="291">
        <v>164</v>
      </c>
      <c r="AG17" s="291">
        <v>101</v>
      </c>
      <c r="AH17" s="291">
        <v>1775</v>
      </c>
      <c r="AI17" s="291">
        <v>14</v>
      </c>
      <c r="AJ17" s="291">
        <v>80</v>
      </c>
      <c r="AK17" s="291">
        <v>68</v>
      </c>
      <c r="AL17" s="291">
        <v>418</v>
      </c>
      <c r="AM17" s="323">
        <v>2022</v>
      </c>
      <c r="AN17" s="323">
        <v>60</v>
      </c>
      <c r="AO17" s="323">
        <v>116</v>
      </c>
      <c r="AP17" s="323">
        <v>2198</v>
      </c>
      <c r="AQ17" s="323">
        <v>14</v>
      </c>
      <c r="AR17" s="323">
        <v>6719</v>
      </c>
      <c r="AS17" s="323">
        <v>11631</v>
      </c>
      <c r="AT17" s="323">
        <v>18364</v>
      </c>
      <c r="AU17" s="323">
        <v>1429</v>
      </c>
      <c r="AV17" s="323">
        <v>4832.0266852050008</v>
      </c>
      <c r="AW17" s="323">
        <v>2779</v>
      </c>
      <c r="AX17" s="323">
        <v>16299</v>
      </c>
      <c r="AY17" s="323">
        <v>2510</v>
      </c>
      <c r="AZ17" s="323">
        <v>1422</v>
      </c>
      <c r="BA17" s="323">
        <v>14828</v>
      </c>
      <c r="BB17" s="323">
        <v>12976</v>
      </c>
      <c r="BC17" s="323">
        <v>994</v>
      </c>
      <c r="BD17" s="323">
        <v>58069.026685204997</v>
      </c>
      <c r="BE17" s="323">
        <v>78631.026685204997</v>
      </c>
      <c r="BF17" s="339">
        <v>24</v>
      </c>
      <c r="BG17" s="323">
        <v>78655.026685204997</v>
      </c>
      <c r="BH17" s="211">
        <v>44721</v>
      </c>
      <c r="BI17" s="211">
        <v>3895</v>
      </c>
      <c r="BJ17" s="211">
        <v>24888</v>
      </c>
      <c r="BK17" s="211">
        <v>12625</v>
      </c>
      <c r="BL17" s="211">
        <v>73504</v>
      </c>
      <c r="BM17" s="323">
        <v>797</v>
      </c>
      <c r="BN17" s="323">
        <v>779</v>
      </c>
      <c r="BO17" s="323">
        <v>18</v>
      </c>
      <c r="BP17" s="323">
        <v>765</v>
      </c>
      <c r="BQ17" s="323">
        <v>164</v>
      </c>
      <c r="BR17" s="323">
        <v>185</v>
      </c>
      <c r="BS17" s="323">
        <v>416</v>
      </c>
      <c r="BT17" s="323">
        <v>765</v>
      </c>
      <c r="BU17" s="323">
        <v>1</v>
      </c>
      <c r="BV17" s="323">
        <v>7</v>
      </c>
      <c r="BW17" s="323">
        <v>42</v>
      </c>
      <c r="BX17" s="323">
        <v>155</v>
      </c>
      <c r="BY17" s="323">
        <v>136</v>
      </c>
      <c r="BZ17" s="323">
        <v>99</v>
      </c>
      <c r="CA17" s="323">
        <v>106</v>
      </c>
      <c r="CB17" s="323">
        <v>96</v>
      </c>
      <c r="CC17" s="323">
        <v>73</v>
      </c>
      <c r="CD17" s="323">
        <v>38</v>
      </c>
      <c r="CE17" s="323">
        <v>8</v>
      </c>
      <c r="CF17" s="323">
        <v>3</v>
      </c>
      <c r="CG17" s="323">
        <v>1</v>
      </c>
      <c r="CH17" s="323" t="s">
        <v>172</v>
      </c>
      <c r="CI17" s="323">
        <v>1950</v>
      </c>
      <c r="CJ17" s="323">
        <v>1091</v>
      </c>
      <c r="CK17" s="323">
        <v>859</v>
      </c>
      <c r="CL17" s="323">
        <v>1129</v>
      </c>
      <c r="CM17" s="323">
        <v>594</v>
      </c>
      <c r="CN17" s="323">
        <v>535</v>
      </c>
      <c r="CO17" s="323">
        <v>874</v>
      </c>
      <c r="CP17" s="323">
        <v>545</v>
      </c>
      <c r="CQ17" s="323">
        <v>329</v>
      </c>
      <c r="CR17" s="323">
        <v>2427</v>
      </c>
      <c r="CS17" s="323">
        <v>2307</v>
      </c>
      <c r="CT17" s="323">
        <v>73</v>
      </c>
      <c r="CU17" s="323">
        <v>47</v>
      </c>
      <c r="CV17" s="323">
        <v>603</v>
      </c>
      <c r="CW17" s="323">
        <v>818</v>
      </c>
      <c r="CX17" s="323">
        <v>505</v>
      </c>
      <c r="CY17" s="291">
        <v>13500</v>
      </c>
      <c r="CZ17" s="291">
        <v>799</v>
      </c>
    </row>
    <row r="18" spans="1:104" s="15" customFormat="1" ht="18" customHeight="1">
      <c r="A18" s="30" t="s">
        <v>563</v>
      </c>
      <c r="B18" s="40"/>
      <c r="C18" s="291">
        <v>4226</v>
      </c>
      <c r="D18" s="291">
        <v>33807</v>
      </c>
      <c r="E18" s="291">
        <v>84</v>
      </c>
      <c r="F18" s="291">
        <v>879</v>
      </c>
      <c r="G18" s="291">
        <v>6</v>
      </c>
      <c r="H18" s="291">
        <v>60</v>
      </c>
      <c r="I18" s="291">
        <v>518</v>
      </c>
      <c r="J18" s="291">
        <v>4073</v>
      </c>
      <c r="K18" s="291">
        <v>335</v>
      </c>
      <c r="L18" s="291">
        <v>5310</v>
      </c>
      <c r="M18" s="291">
        <v>4</v>
      </c>
      <c r="N18" s="291">
        <v>180</v>
      </c>
      <c r="O18" s="291">
        <v>13</v>
      </c>
      <c r="P18" s="291">
        <v>37</v>
      </c>
      <c r="Q18" s="291">
        <v>80</v>
      </c>
      <c r="R18" s="291">
        <v>1146</v>
      </c>
      <c r="S18" s="291">
        <v>1163</v>
      </c>
      <c r="T18" s="291">
        <v>7346</v>
      </c>
      <c r="U18" s="291">
        <v>64</v>
      </c>
      <c r="V18" s="291">
        <v>569</v>
      </c>
      <c r="W18" s="291">
        <v>101</v>
      </c>
      <c r="X18" s="291">
        <v>647</v>
      </c>
      <c r="Y18" s="291">
        <v>124</v>
      </c>
      <c r="Z18" s="291">
        <v>799</v>
      </c>
      <c r="AA18" s="291">
        <v>445</v>
      </c>
      <c r="AB18" s="291">
        <v>2328</v>
      </c>
      <c r="AC18" s="291">
        <v>571</v>
      </c>
      <c r="AD18" s="291">
        <v>1652</v>
      </c>
      <c r="AE18" s="291">
        <v>67</v>
      </c>
      <c r="AF18" s="291">
        <v>277</v>
      </c>
      <c r="AG18" s="291">
        <v>298</v>
      </c>
      <c r="AH18" s="291">
        <v>5879</v>
      </c>
      <c r="AI18" s="291">
        <v>67</v>
      </c>
      <c r="AJ18" s="291">
        <v>729</v>
      </c>
      <c r="AK18" s="291">
        <v>286</v>
      </c>
      <c r="AL18" s="291">
        <v>1896</v>
      </c>
      <c r="AM18" s="291">
        <v>13809</v>
      </c>
      <c r="AN18" s="291">
        <v>708</v>
      </c>
      <c r="AO18" s="291">
        <v>9</v>
      </c>
      <c r="AP18" s="291">
        <v>14526</v>
      </c>
      <c r="AQ18" s="291">
        <v>783</v>
      </c>
      <c r="AR18" s="291">
        <v>22310</v>
      </c>
      <c r="AS18" s="291">
        <v>22324</v>
      </c>
      <c r="AT18" s="291">
        <v>45417</v>
      </c>
      <c r="AU18" s="291">
        <v>3590</v>
      </c>
      <c r="AV18" s="291">
        <v>28655.575920465999</v>
      </c>
      <c r="AW18" s="291">
        <v>7441</v>
      </c>
      <c r="AX18" s="291">
        <v>39429</v>
      </c>
      <c r="AY18" s="291">
        <v>9715</v>
      </c>
      <c r="AZ18" s="291">
        <v>4497</v>
      </c>
      <c r="BA18" s="291">
        <v>53201</v>
      </c>
      <c r="BB18" s="291">
        <v>38860</v>
      </c>
      <c r="BC18" s="291">
        <v>5432</v>
      </c>
      <c r="BD18" s="291">
        <v>190820.57592046598</v>
      </c>
      <c r="BE18" s="291">
        <v>250763.57592046598</v>
      </c>
      <c r="BF18" s="338">
        <v>75</v>
      </c>
      <c r="BG18" s="291">
        <v>250838.57592046598</v>
      </c>
      <c r="BH18" s="210">
        <v>109147</v>
      </c>
      <c r="BI18" s="210">
        <v>9034</v>
      </c>
      <c r="BJ18" s="210">
        <v>77004</v>
      </c>
      <c r="BK18" s="210">
        <v>35126</v>
      </c>
      <c r="BL18" s="210">
        <v>195185</v>
      </c>
      <c r="BM18" s="291">
        <v>5303</v>
      </c>
      <c r="BN18" s="291">
        <v>5214</v>
      </c>
      <c r="BO18" s="291">
        <v>89</v>
      </c>
      <c r="BP18" s="291">
        <v>5118</v>
      </c>
      <c r="BQ18" s="291">
        <v>950</v>
      </c>
      <c r="BR18" s="291">
        <v>1184</v>
      </c>
      <c r="BS18" s="291">
        <v>2984</v>
      </c>
      <c r="BT18" s="291">
        <v>5118</v>
      </c>
      <c r="BU18" s="291">
        <v>5</v>
      </c>
      <c r="BV18" s="291">
        <v>9</v>
      </c>
      <c r="BW18" s="291">
        <v>349</v>
      </c>
      <c r="BX18" s="291">
        <v>926</v>
      </c>
      <c r="BY18" s="291">
        <v>788</v>
      </c>
      <c r="BZ18" s="291">
        <v>691</v>
      </c>
      <c r="CA18" s="291">
        <v>927</v>
      </c>
      <c r="CB18" s="291">
        <v>738</v>
      </c>
      <c r="CC18" s="291">
        <v>537</v>
      </c>
      <c r="CD18" s="291">
        <v>135</v>
      </c>
      <c r="CE18" s="291">
        <v>11</v>
      </c>
      <c r="CF18" s="291">
        <v>2</v>
      </c>
      <c r="CG18" s="291" t="s">
        <v>172</v>
      </c>
      <c r="CH18" s="291" t="s">
        <v>172</v>
      </c>
      <c r="CI18" s="291">
        <v>13893</v>
      </c>
      <c r="CJ18" s="291">
        <v>7676</v>
      </c>
      <c r="CK18" s="291">
        <v>6217</v>
      </c>
      <c r="CL18" s="291">
        <v>7233</v>
      </c>
      <c r="CM18" s="291">
        <v>3753</v>
      </c>
      <c r="CN18" s="291">
        <v>3480</v>
      </c>
      <c r="CO18" s="291">
        <v>5787</v>
      </c>
      <c r="CP18" s="291">
        <v>3494</v>
      </c>
      <c r="CQ18" s="291">
        <v>2293</v>
      </c>
      <c r="CR18" s="291">
        <v>13715</v>
      </c>
      <c r="CS18" s="291">
        <v>13043</v>
      </c>
      <c r="CT18" s="291">
        <v>646</v>
      </c>
      <c r="CU18" s="291">
        <v>26</v>
      </c>
      <c r="CV18" s="291">
        <v>3411</v>
      </c>
      <c r="CW18" s="291">
        <v>5018</v>
      </c>
      <c r="CX18" s="291">
        <v>3341</v>
      </c>
      <c r="CY18" s="291">
        <v>77500</v>
      </c>
      <c r="CZ18" s="338">
        <v>2190</v>
      </c>
    </row>
    <row r="19" spans="1:104" s="15" customFormat="1" ht="18" customHeight="1">
      <c r="A19" s="29" t="s">
        <v>564</v>
      </c>
      <c r="B19" s="40"/>
      <c r="C19" s="291">
        <v>1628</v>
      </c>
      <c r="D19" s="291">
        <v>11948</v>
      </c>
      <c r="E19" s="291">
        <v>39</v>
      </c>
      <c r="F19" s="291">
        <v>548</v>
      </c>
      <c r="G19" s="291">
        <v>4</v>
      </c>
      <c r="H19" s="291">
        <v>18</v>
      </c>
      <c r="I19" s="291">
        <v>168</v>
      </c>
      <c r="J19" s="291">
        <v>1182</v>
      </c>
      <c r="K19" s="291">
        <v>155</v>
      </c>
      <c r="L19" s="291">
        <v>2406</v>
      </c>
      <c r="M19" s="299">
        <v>1</v>
      </c>
      <c r="N19" s="299">
        <v>2</v>
      </c>
      <c r="O19" s="291">
        <v>6</v>
      </c>
      <c r="P19" s="291">
        <v>34</v>
      </c>
      <c r="Q19" s="291">
        <v>37</v>
      </c>
      <c r="R19" s="291">
        <v>384</v>
      </c>
      <c r="S19" s="291">
        <v>400</v>
      </c>
      <c r="T19" s="291">
        <v>2179</v>
      </c>
      <c r="U19" s="291">
        <v>20</v>
      </c>
      <c r="V19" s="291">
        <v>166</v>
      </c>
      <c r="W19" s="291">
        <v>58</v>
      </c>
      <c r="X19" s="291">
        <v>175</v>
      </c>
      <c r="Y19" s="291">
        <v>33</v>
      </c>
      <c r="Z19" s="291">
        <v>138</v>
      </c>
      <c r="AA19" s="291">
        <v>175</v>
      </c>
      <c r="AB19" s="291">
        <v>649</v>
      </c>
      <c r="AC19" s="291">
        <v>214</v>
      </c>
      <c r="AD19" s="291">
        <v>483</v>
      </c>
      <c r="AE19" s="291">
        <v>23</v>
      </c>
      <c r="AF19" s="291">
        <v>59</v>
      </c>
      <c r="AG19" s="291">
        <v>143</v>
      </c>
      <c r="AH19" s="291">
        <v>2743</v>
      </c>
      <c r="AI19" s="291">
        <v>26</v>
      </c>
      <c r="AJ19" s="291">
        <v>266</v>
      </c>
      <c r="AK19" s="291">
        <v>126</v>
      </c>
      <c r="AL19" s="291">
        <v>516</v>
      </c>
      <c r="AM19" s="291">
        <v>4207</v>
      </c>
      <c r="AN19" s="291">
        <v>769</v>
      </c>
      <c r="AO19" s="291">
        <v>15</v>
      </c>
      <c r="AP19" s="291">
        <v>4991</v>
      </c>
      <c r="AQ19" s="291">
        <v>873</v>
      </c>
      <c r="AR19" s="291">
        <v>10013</v>
      </c>
      <c r="AS19" s="291">
        <v>9848</v>
      </c>
      <c r="AT19" s="291">
        <v>20734</v>
      </c>
      <c r="AU19" s="291">
        <v>1345</v>
      </c>
      <c r="AV19" s="291">
        <v>7978.5856186839992</v>
      </c>
      <c r="AW19" s="291">
        <v>3010</v>
      </c>
      <c r="AX19" s="291">
        <v>17682</v>
      </c>
      <c r="AY19" s="291">
        <v>3201</v>
      </c>
      <c r="AZ19" s="291">
        <v>2037</v>
      </c>
      <c r="BA19" s="291">
        <v>16981</v>
      </c>
      <c r="BB19" s="291">
        <v>16411</v>
      </c>
      <c r="BC19" s="291">
        <v>4011</v>
      </c>
      <c r="BD19" s="291">
        <v>72656.585618683996</v>
      </c>
      <c r="BE19" s="291">
        <v>98381.585618683996</v>
      </c>
      <c r="BF19" s="338">
        <v>30</v>
      </c>
      <c r="BG19" s="291">
        <v>98411.585618683996</v>
      </c>
      <c r="BH19" s="210">
        <v>39254</v>
      </c>
      <c r="BI19" s="210">
        <v>3206</v>
      </c>
      <c r="BJ19" s="210">
        <v>29484</v>
      </c>
      <c r="BK19" s="210">
        <v>14424</v>
      </c>
      <c r="BL19" s="210">
        <v>71944</v>
      </c>
      <c r="BM19" s="291">
        <v>1436</v>
      </c>
      <c r="BN19" s="291">
        <v>1400</v>
      </c>
      <c r="BO19" s="291">
        <v>36</v>
      </c>
      <c r="BP19" s="291">
        <v>1391</v>
      </c>
      <c r="BQ19" s="291">
        <v>239</v>
      </c>
      <c r="BR19" s="291">
        <v>254</v>
      </c>
      <c r="BS19" s="291">
        <v>898</v>
      </c>
      <c r="BT19" s="291">
        <v>1391</v>
      </c>
      <c r="BU19" s="291">
        <v>2</v>
      </c>
      <c r="BV19" s="291">
        <v>8</v>
      </c>
      <c r="BW19" s="291">
        <v>167</v>
      </c>
      <c r="BX19" s="291">
        <v>327</v>
      </c>
      <c r="BY19" s="291">
        <v>223</v>
      </c>
      <c r="BZ19" s="291">
        <v>146</v>
      </c>
      <c r="CA19" s="291">
        <v>159</v>
      </c>
      <c r="CB19" s="291">
        <v>144</v>
      </c>
      <c r="CC19" s="291">
        <v>116</v>
      </c>
      <c r="CD19" s="291">
        <v>69</v>
      </c>
      <c r="CE19" s="291">
        <v>23</v>
      </c>
      <c r="CF19" s="291">
        <v>6</v>
      </c>
      <c r="CG19" s="291">
        <v>1</v>
      </c>
      <c r="CH19" s="291" t="s">
        <v>172</v>
      </c>
      <c r="CI19" s="291">
        <v>3585</v>
      </c>
      <c r="CJ19" s="291">
        <v>1984</v>
      </c>
      <c r="CK19" s="291">
        <v>1601</v>
      </c>
      <c r="CL19" s="291">
        <v>2063</v>
      </c>
      <c r="CM19" s="291">
        <v>1107</v>
      </c>
      <c r="CN19" s="291">
        <v>956</v>
      </c>
      <c r="CO19" s="291">
        <v>1652</v>
      </c>
      <c r="CP19" s="291">
        <v>1036</v>
      </c>
      <c r="CQ19" s="291">
        <v>616</v>
      </c>
      <c r="CR19" s="291">
        <v>4287</v>
      </c>
      <c r="CS19" s="291">
        <v>3786</v>
      </c>
      <c r="CT19" s="291">
        <v>486</v>
      </c>
      <c r="CU19" s="291">
        <v>16</v>
      </c>
      <c r="CV19" s="291">
        <v>939</v>
      </c>
      <c r="CW19" s="291">
        <v>1488</v>
      </c>
      <c r="CX19" s="291">
        <v>762</v>
      </c>
      <c r="CY19" s="291">
        <v>17500</v>
      </c>
      <c r="CZ19" s="291">
        <v>483</v>
      </c>
    </row>
    <row r="20" spans="1:104" s="15" customFormat="1" ht="18" customHeight="1">
      <c r="A20" s="30" t="s">
        <v>4</v>
      </c>
      <c r="B20" s="40"/>
      <c r="C20" s="291">
        <v>1197</v>
      </c>
      <c r="D20" s="291">
        <v>10113</v>
      </c>
      <c r="E20" s="291">
        <v>12</v>
      </c>
      <c r="F20" s="291">
        <v>146</v>
      </c>
      <c r="G20" s="299" t="s">
        <v>172</v>
      </c>
      <c r="H20" s="299" t="s">
        <v>172</v>
      </c>
      <c r="I20" s="291">
        <v>153</v>
      </c>
      <c r="J20" s="291">
        <v>919</v>
      </c>
      <c r="K20" s="291">
        <v>151</v>
      </c>
      <c r="L20" s="291">
        <v>3585</v>
      </c>
      <c r="M20" s="291">
        <v>1</v>
      </c>
      <c r="N20" s="291">
        <v>5</v>
      </c>
      <c r="O20" s="291">
        <v>3</v>
      </c>
      <c r="P20" s="291">
        <v>10</v>
      </c>
      <c r="Q20" s="291">
        <v>15</v>
      </c>
      <c r="R20" s="291">
        <v>446</v>
      </c>
      <c r="S20" s="291">
        <v>303</v>
      </c>
      <c r="T20" s="291">
        <v>1562</v>
      </c>
      <c r="U20" s="291">
        <v>11</v>
      </c>
      <c r="V20" s="291">
        <v>91</v>
      </c>
      <c r="W20" s="291">
        <v>30</v>
      </c>
      <c r="X20" s="291">
        <v>48</v>
      </c>
      <c r="Y20" s="291">
        <v>29</v>
      </c>
      <c r="Z20" s="291">
        <v>84</v>
      </c>
      <c r="AA20" s="291">
        <v>154</v>
      </c>
      <c r="AB20" s="291">
        <v>801</v>
      </c>
      <c r="AC20" s="291">
        <v>141</v>
      </c>
      <c r="AD20" s="291">
        <v>336</v>
      </c>
      <c r="AE20" s="291">
        <v>27</v>
      </c>
      <c r="AF20" s="291">
        <v>87</v>
      </c>
      <c r="AG20" s="291">
        <v>75</v>
      </c>
      <c r="AH20" s="291">
        <v>1245</v>
      </c>
      <c r="AI20" s="291">
        <v>14</v>
      </c>
      <c r="AJ20" s="291">
        <v>105</v>
      </c>
      <c r="AK20" s="291">
        <v>78</v>
      </c>
      <c r="AL20" s="291">
        <v>643</v>
      </c>
      <c r="AM20" s="291">
        <v>1832</v>
      </c>
      <c r="AN20" s="291">
        <v>233</v>
      </c>
      <c r="AO20" s="291">
        <v>378</v>
      </c>
      <c r="AP20" s="291">
        <v>2443</v>
      </c>
      <c r="AQ20" s="291">
        <v>78</v>
      </c>
      <c r="AR20" s="291">
        <v>44669</v>
      </c>
      <c r="AS20" s="291">
        <v>8497</v>
      </c>
      <c r="AT20" s="291">
        <v>53244</v>
      </c>
      <c r="AU20" s="291">
        <v>1442</v>
      </c>
      <c r="AV20" s="291">
        <v>7474.0599904089995</v>
      </c>
      <c r="AW20" s="291">
        <v>2459</v>
      </c>
      <c r="AX20" s="291">
        <v>12256</v>
      </c>
      <c r="AY20" s="291">
        <v>3200</v>
      </c>
      <c r="AZ20" s="291">
        <v>1315</v>
      </c>
      <c r="BA20" s="291">
        <v>10717</v>
      </c>
      <c r="BB20" s="291">
        <v>10179</v>
      </c>
      <c r="BC20" s="291">
        <v>1612</v>
      </c>
      <c r="BD20" s="291">
        <v>50654.059990408998</v>
      </c>
      <c r="BE20" s="291">
        <v>106341.059990409</v>
      </c>
      <c r="BF20" s="338">
        <v>32</v>
      </c>
      <c r="BG20" s="291">
        <v>106373.059990409</v>
      </c>
      <c r="BH20" s="210">
        <v>37211</v>
      </c>
      <c r="BI20" s="210">
        <v>3434</v>
      </c>
      <c r="BJ20" s="210">
        <v>30369</v>
      </c>
      <c r="BK20" s="210">
        <v>10355</v>
      </c>
      <c r="BL20" s="210">
        <v>71014</v>
      </c>
      <c r="BM20" s="291">
        <v>914</v>
      </c>
      <c r="BN20" s="291">
        <v>901</v>
      </c>
      <c r="BO20" s="291">
        <v>13</v>
      </c>
      <c r="BP20" s="291">
        <v>885</v>
      </c>
      <c r="BQ20" s="291">
        <v>154</v>
      </c>
      <c r="BR20" s="291">
        <v>334</v>
      </c>
      <c r="BS20" s="291">
        <v>397</v>
      </c>
      <c r="BT20" s="291">
        <v>885</v>
      </c>
      <c r="BU20" s="291" t="s">
        <v>172</v>
      </c>
      <c r="BV20" s="291">
        <v>1</v>
      </c>
      <c r="BW20" s="291">
        <v>46</v>
      </c>
      <c r="BX20" s="291">
        <v>112</v>
      </c>
      <c r="BY20" s="291">
        <v>96</v>
      </c>
      <c r="BZ20" s="291">
        <v>111</v>
      </c>
      <c r="CA20" s="291">
        <v>163</v>
      </c>
      <c r="CB20" s="291">
        <v>205</v>
      </c>
      <c r="CC20" s="291">
        <v>127</v>
      </c>
      <c r="CD20" s="291">
        <v>19</v>
      </c>
      <c r="CE20" s="291">
        <v>3</v>
      </c>
      <c r="CF20" s="291" t="s">
        <v>172</v>
      </c>
      <c r="CG20" s="291" t="s">
        <v>172</v>
      </c>
      <c r="CH20" s="291">
        <v>2</v>
      </c>
      <c r="CI20" s="291">
        <v>2444</v>
      </c>
      <c r="CJ20" s="291">
        <v>1348</v>
      </c>
      <c r="CK20" s="291">
        <v>1096</v>
      </c>
      <c r="CL20" s="291">
        <v>1325</v>
      </c>
      <c r="CM20" s="291">
        <v>716</v>
      </c>
      <c r="CN20" s="291">
        <v>609</v>
      </c>
      <c r="CO20" s="291">
        <v>1052</v>
      </c>
      <c r="CP20" s="291">
        <v>674</v>
      </c>
      <c r="CQ20" s="291">
        <v>378</v>
      </c>
      <c r="CR20" s="291">
        <v>3009</v>
      </c>
      <c r="CS20" s="291">
        <v>2615</v>
      </c>
      <c r="CT20" s="291">
        <v>384</v>
      </c>
      <c r="CU20" s="291">
        <v>10</v>
      </c>
      <c r="CV20" s="291">
        <v>658</v>
      </c>
      <c r="CW20" s="291">
        <v>857</v>
      </c>
      <c r="CX20" s="291">
        <v>591</v>
      </c>
      <c r="CY20" s="291">
        <v>11700</v>
      </c>
      <c r="CZ20" s="291">
        <v>101</v>
      </c>
    </row>
    <row r="21" spans="1:104" s="15" customFormat="1" ht="18" customHeight="1">
      <c r="A21" s="29" t="s">
        <v>550</v>
      </c>
      <c r="B21" s="40"/>
      <c r="C21" s="291">
        <v>1513</v>
      </c>
      <c r="D21" s="291">
        <v>9929</v>
      </c>
      <c r="E21" s="291">
        <v>27</v>
      </c>
      <c r="F21" s="291">
        <v>315</v>
      </c>
      <c r="G21" s="291">
        <v>6</v>
      </c>
      <c r="H21" s="291">
        <v>45</v>
      </c>
      <c r="I21" s="291">
        <v>159</v>
      </c>
      <c r="J21" s="291">
        <v>1343</v>
      </c>
      <c r="K21" s="291">
        <v>112</v>
      </c>
      <c r="L21" s="291">
        <v>1676</v>
      </c>
      <c r="M21" s="291">
        <v>1</v>
      </c>
      <c r="N21" s="291">
        <v>4</v>
      </c>
      <c r="O21" s="291">
        <v>5</v>
      </c>
      <c r="P21" s="291">
        <v>14</v>
      </c>
      <c r="Q21" s="291">
        <v>30</v>
      </c>
      <c r="R21" s="291">
        <v>291</v>
      </c>
      <c r="S21" s="291">
        <v>375</v>
      </c>
      <c r="T21" s="291">
        <v>2035</v>
      </c>
      <c r="U21" s="291">
        <v>16</v>
      </c>
      <c r="V21" s="291">
        <v>140</v>
      </c>
      <c r="W21" s="291">
        <v>40</v>
      </c>
      <c r="X21" s="291">
        <v>86</v>
      </c>
      <c r="Y21" s="291">
        <v>38</v>
      </c>
      <c r="Z21" s="291">
        <v>135</v>
      </c>
      <c r="AA21" s="291">
        <v>272</v>
      </c>
      <c r="AB21" s="291">
        <v>1647</v>
      </c>
      <c r="AC21" s="291">
        <v>205</v>
      </c>
      <c r="AD21" s="291">
        <v>398</v>
      </c>
      <c r="AE21" s="291">
        <v>23</v>
      </c>
      <c r="AF21" s="291">
        <v>94</v>
      </c>
      <c r="AG21" s="291">
        <v>87</v>
      </c>
      <c r="AH21" s="291">
        <v>1056</v>
      </c>
      <c r="AI21" s="291">
        <v>18</v>
      </c>
      <c r="AJ21" s="291">
        <v>177</v>
      </c>
      <c r="AK21" s="291">
        <v>99</v>
      </c>
      <c r="AL21" s="291">
        <v>473</v>
      </c>
      <c r="AM21" s="291">
        <v>3614</v>
      </c>
      <c r="AN21" s="291">
        <v>554</v>
      </c>
      <c r="AO21" s="291">
        <v>12</v>
      </c>
      <c r="AP21" s="291">
        <v>4180</v>
      </c>
      <c r="AQ21" s="291">
        <v>193</v>
      </c>
      <c r="AR21" s="291">
        <v>5655</v>
      </c>
      <c r="AS21" s="291">
        <v>7527</v>
      </c>
      <c r="AT21" s="291">
        <v>13375</v>
      </c>
      <c r="AU21" s="291">
        <v>3234</v>
      </c>
      <c r="AV21" s="291">
        <v>7260.0514599919998</v>
      </c>
      <c r="AW21" s="291">
        <v>2448</v>
      </c>
      <c r="AX21" s="291">
        <v>13454</v>
      </c>
      <c r="AY21" s="291">
        <v>1809</v>
      </c>
      <c r="AZ21" s="291">
        <v>1841</v>
      </c>
      <c r="BA21" s="291">
        <v>18621</v>
      </c>
      <c r="BB21" s="291">
        <v>12223</v>
      </c>
      <c r="BC21" s="291">
        <v>1227</v>
      </c>
      <c r="BD21" s="291">
        <v>62117.051459991999</v>
      </c>
      <c r="BE21" s="291">
        <v>79672.051459991999</v>
      </c>
      <c r="BF21" s="338">
        <v>24</v>
      </c>
      <c r="BG21" s="291">
        <v>79696.051459991999</v>
      </c>
      <c r="BH21" s="210">
        <v>31060</v>
      </c>
      <c r="BI21" s="210">
        <v>2612</v>
      </c>
      <c r="BJ21" s="210">
        <v>23847</v>
      </c>
      <c r="BK21" s="210">
        <v>11390</v>
      </c>
      <c r="BL21" s="210">
        <v>57519</v>
      </c>
      <c r="BM21" s="291">
        <v>1512</v>
      </c>
      <c r="BN21" s="291">
        <v>1489</v>
      </c>
      <c r="BO21" s="291">
        <v>23</v>
      </c>
      <c r="BP21" s="291">
        <v>1475</v>
      </c>
      <c r="BQ21" s="291">
        <v>326</v>
      </c>
      <c r="BR21" s="291">
        <v>405</v>
      </c>
      <c r="BS21" s="291">
        <v>744</v>
      </c>
      <c r="BT21" s="291">
        <v>1475</v>
      </c>
      <c r="BU21" s="291" t="s">
        <v>172</v>
      </c>
      <c r="BV21" s="291">
        <v>4</v>
      </c>
      <c r="BW21" s="291">
        <v>100</v>
      </c>
      <c r="BX21" s="291">
        <v>238</v>
      </c>
      <c r="BY21" s="291">
        <v>232</v>
      </c>
      <c r="BZ21" s="291">
        <v>178</v>
      </c>
      <c r="CA21" s="291">
        <v>270</v>
      </c>
      <c r="CB21" s="291">
        <v>245</v>
      </c>
      <c r="CC21" s="291">
        <v>158</v>
      </c>
      <c r="CD21" s="291">
        <v>46</v>
      </c>
      <c r="CE21" s="291">
        <v>3</v>
      </c>
      <c r="CF21" s="291">
        <v>1</v>
      </c>
      <c r="CG21" s="291" t="s">
        <v>172</v>
      </c>
      <c r="CH21" s="291" t="s">
        <v>172</v>
      </c>
      <c r="CI21" s="291">
        <v>4144</v>
      </c>
      <c r="CJ21" s="291">
        <v>2274</v>
      </c>
      <c r="CK21" s="291">
        <v>1870</v>
      </c>
      <c r="CL21" s="291">
        <v>2172</v>
      </c>
      <c r="CM21" s="291">
        <v>1150</v>
      </c>
      <c r="CN21" s="291">
        <v>1022</v>
      </c>
      <c r="CO21" s="291">
        <v>1951</v>
      </c>
      <c r="CP21" s="291">
        <v>1092</v>
      </c>
      <c r="CQ21" s="291">
        <v>859</v>
      </c>
      <c r="CR21" s="291">
        <v>4183</v>
      </c>
      <c r="CS21" s="291">
        <v>3980</v>
      </c>
      <c r="CT21" s="291">
        <v>176</v>
      </c>
      <c r="CU21" s="291">
        <v>27</v>
      </c>
      <c r="CV21" s="291">
        <v>1041</v>
      </c>
      <c r="CW21" s="291">
        <v>1582</v>
      </c>
      <c r="CX21" s="291">
        <v>1019</v>
      </c>
      <c r="CY21" s="291">
        <v>17600</v>
      </c>
      <c r="CZ21" s="291">
        <v>338</v>
      </c>
    </row>
    <row r="22" spans="1:104" s="15" customFormat="1" ht="18" customHeight="1">
      <c r="A22" s="30" t="s">
        <v>571</v>
      </c>
      <c r="B22" s="40"/>
      <c r="C22" s="291">
        <v>250</v>
      </c>
      <c r="D22" s="291">
        <v>2706</v>
      </c>
      <c r="E22" s="291">
        <v>7</v>
      </c>
      <c r="F22" s="291">
        <v>182</v>
      </c>
      <c r="G22" s="291" t="s">
        <v>172</v>
      </c>
      <c r="H22" s="291" t="s">
        <v>172</v>
      </c>
      <c r="I22" s="291">
        <v>32</v>
      </c>
      <c r="J22" s="291">
        <v>387</v>
      </c>
      <c r="K22" s="291">
        <v>14</v>
      </c>
      <c r="L22" s="291">
        <v>836</v>
      </c>
      <c r="M22" s="299" t="s">
        <v>172</v>
      </c>
      <c r="N22" s="299" t="s">
        <v>172</v>
      </c>
      <c r="O22" s="291">
        <v>1</v>
      </c>
      <c r="P22" s="291">
        <v>1</v>
      </c>
      <c r="Q22" s="291">
        <v>10</v>
      </c>
      <c r="R22" s="291">
        <v>130</v>
      </c>
      <c r="S22" s="291">
        <v>61</v>
      </c>
      <c r="T22" s="291">
        <v>241</v>
      </c>
      <c r="U22" s="291">
        <v>3</v>
      </c>
      <c r="V22" s="291">
        <v>14</v>
      </c>
      <c r="W22" s="291">
        <v>10</v>
      </c>
      <c r="X22" s="291">
        <v>9</v>
      </c>
      <c r="Y22" s="291">
        <v>7</v>
      </c>
      <c r="Z22" s="291">
        <v>83</v>
      </c>
      <c r="AA22" s="291">
        <v>30</v>
      </c>
      <c r="AB22" s="291">
        <v>173</v>
      </c>
      <c r="AC22" s="291">
        <v>30</v>
      </c>
      <c r="AD22" s="291">
        <v>88</v>
      </c>
      <c r="AE22" s="291">
        <v>5</v>
      </c>
      <c r="AF22" s="291">
        <v>10</v>
      </c>
      <c r="AG22" s="291">
        <v>16</v>
      </c>
      <c r="AH22" s="291">
        <v>353</v>
      </c>
      <c r="AI22" s="291">
        <v>3</v>
      </c>
      <c r="AJ22" s="291">
        <v>15</v>
      </c>
      <c r="AK22" s="291">
        <v>21</v>
      </c>
      <c r="AL22" s="291">
        <v>184</v>
      </c>
      <c r="AM22" s="291">
        <v>2624</v>
      </c>
      <c r="AN22" s="291">
        <v>85</v>
      </c>
      <c r="AO22" s="291">
        <v>2</v>
      </c>
      <c r="AP22" s="291">
        <v>2711</v>
      </c>
      <c r="AQ22" s="291">
        <v>0</v>
      </c>
      <c r="AR22" s="291">
        <v>11664</v>
      </c>
      <c r="AS22" s="291">
        <v>2108</v>
      </c>
      <c r="AT22" s="291">
        <v>13772</v>
      </c>
      <c r="AU22" s="291">
        <v>602</v>
      </c>
      <c r="AV22" s="291">
        <v>888.61136663100012</v>
      </c>
      <c r="AW22" s="291">
        <v>462</v>
      </c>
      <c r="AX22" s="291">
        <v>3105</v>
      </c>
      <c r="AY22" s="291">
        <v>943</v>
      </c>
      <c r="AZ22" s="291">
        <v>295</v>
      </c>
      <c r="BA22" s="291">
        <v>2606</v>
      </c>
      <c r="BB22" s="291">
        <v>2688</v>
      </c>
      <c r="BC22" s="291">
        <v>630</v>
      </c>
      <c r="BD22" s="291">
        <v>12219.611366631001</v>
      </c>
      <c r="BE22" s="291">
        <v>28702.611366631001</v>
      </c>
      <c r="BF22" s="338">
        <v>9</v>
      </c>
      <c r="BG22" s="291">
        <v>28711.611366631001</v>
      </c>
      <c r="BH22" s="210">
        <v>6892</v>
      </c>
      <c r="BI22" s="210">
        <v>599</v>
      </c>
      <c r="BJ22" s="210">
        <v>7831</v>
      </c>
      <c r="BK22" s="210">
        <v>3097</v>
      </c>
      <c r="BL22" s="210">
        <v>15322</v>
      </c>
      <c r="BM22" s="291">
        <v>173</v>
      </c>
      <c r="BN22" s="291">
        <v>167</v>
      </c>
      <c r="BO22" s="291">
        <v>6</v>
      </c>
      <c r="BP22" s="291">
        <v>165</v>
      </c>
      <c r="BQ22" s="291">
        <v>17</v>
      </c>
      <c r="BR22" s="291">
        <v>50</v>
      </c>
      <c r="BS22" s="291">
        <v>98</v>
      </c>
      <c r="BT22" s="291">
        <v>165</v>
      </c>
      <c r="BU22" s="291" t="s">
        <v>172</v>
      </c>
      <c r="BV22" s="291" t="s">
        <v>172</v>
      </c>
      <c r="BW22" s="291">
        <v>23</v>
      </c>
      <c r="BX22" s="291">
        <v>39</v>
      </c>
      <c r="BY22" s="291">
        <v>43</v>
      </c>
      <c r="BZ22" s="291">
        <v>15</v>
      </c>
      <c r="CA22" s="291">
        <v>21</v>
      </c>
      <c r="CB22" s="291">
        <v>10</v>
      </c>
      <c r="CC22" s="291">
        <v>8</v>
      </c>
      <c r="CD22" s="291">
        <v>5</v>
      </c>
      <c r="CE22" s="291" t="s">
        <v>172</v>
      </c>
      <c r="CF22" s="291" t="s">
        <v>172</v>
      </c>
      <c r="CG22" s="291">
        <v>1</v>
      </c>
      <c r="CH22" s="291" t="s">
        <v>172</v>
      </c>
      <c r="CI22" s="291">
        <v>444</v>
      </c>
      <c r="CJ22" s="291">
        <v>236</v>
      </c>
      <c r="CK22" s="291">
        <v>208</v>
      </c>
      <c r="CL22" s="291">
        <v>246</v>
      </c>
      <c r="CM22" s="291">
        <v>124</v>
      </c>
      <c r="CN22" s="291">
        <v>122</v>
      </c>
      <c r="CO22" s="291">
        <v>199</v>
      </c>
      <c r="CP22" s="291">
        <v>113</v>
      </c>
      <c r="CQ22" s="291">
        <v>86</v>
      </c>
      <c r="CR22" s="291">
        <v>416</v>
      </c>
      <c r="CS22" s="291">
        <v>306</v>
      </c>
      <c r="CT22" s="291">
        <v>104</v>
      </c>
      <c r="CU22" s="291">
        <v>6</v>
      </c>
      <c r="CV22" s="291">
        <v>100</v>
      </c>
      <c r="CW22" s="291">
        <v>187</v>
      </c>
      <c r="CX22" s="291">
        <v>70</v>
      </c>
      <c r="CY22" s="291">
        <v>1040</v>
      </c>
      <c r="CZ22" s="291">
        <v>58</v>
      </c>
    </row>
    <row r="23" spans="1:104" s="15" customFormat="1" ht="18" customHeight="1">
      <c r="A23" s="30" t="s">
        <v>565</v>
      </c>
      <c r="B23" s="40"/>
      <c r="C23" s="291">
        <v>99</v>
      </c>
      <c r="D23" s="291">
        <v>580</v>
      </c>
      <c r="E23" s="291">
        <v>5</v>
      </c>
      <c r="F23" s="291">
        <v>41</v>
      </c>
      <c r="G23" s="299" t="s">
        <v>172</v>
      </c>
      <c r="H23" s="299" t="s">
        <v>172</v>
      </c>
      <c r="I23" s="291">
        <v>22</v>
      </c>
      <c r="J23" s="291">
        <v>80</v>
      </c>
      <c r="K23" s="291">
        <v>5</v>
      </c>
      <c r="L23" s="291">
        <v>44</v>
      </c>
      <c r="M23" s="299" t="s">
        <v>172</v>
      </c>
      <c r="N23" s="299" t="s">
        <v>172</v>
      </c>
      <c r="O23" s="291">
        <v>1</v>
      </c>
      <c r="P23" s="291">
        <v>1</v>
      </c>
      <c r="Q23" s="291" t="s">
        <v>172</v>
      </c>
      <c r="R23" s="291" t="s">
        <v>172</v>
      </c>
      <c r="S23" s="291">
        <v>24</v>
      </c>
      <c r="T23" s="291">
        <v>88</v>
      </c>
      <c r="U23" s="291" t="s">
        <v>172</v>
      </c>
      <c r="V23" s="291" t="s">
        <v>172</v>
      </c>
      <c r="W23" s="299" t="s">
        <v>172</v>
      </c>
      <c r="X23" s="299" t="s">
        <v>172</v>
      </c>
      <c r="Y23" s="291">
        <v>1</v>
      </c>
      <c r="Z23" s="291">
        <v>1</v>
      </c>
      <c r="AA23" s="291">
        <v>7</v>
      </c>
      <c r="AB23" s="291">
        <v>29</v>
      </c>
      <c r="AC23" s="291">
        <v>10</v>
      </c>
      <c r="AD23" s="291">
        <v>13</v>
      </c>
      <c r="AE23" s="299" t="s">
        <v>172</v>
      </c>
      <c r="AF23" s="299" t="s">
        <v>172</v>
      </c>
      <c r="AG23" s="291">
        <v>8</v>
      </c>
      <c r="AH23" s="291">
        <v>203</v>
      </c>
      <c r="AI23" s="291">
        <v>3</v>
      </c>
      <c r="AJ23" s="291">
        <v>12</v>
      </c>
      <c r="AK23" s="291">
        <v>13</v>
      </c>
      <c r="AL23" s="291">
        <v>68</v>
      </c>
      <c r="AM23" s="291">
        <v>381</v>
      </c>
      <c r="AN23" s="291">
        <v>126</v>
      </c>
      <c r="AO23" s="291">
        <v>0</v>
      </c>
      <c r="AP23" s="291">
        <v>507</v>
      </c>
      <c r="AQ23" s="291">
        <v>0</v>
      </c>
      <c r="AR23" s="291">
        <v>209</v>
      </c>
      <c r="AS23" s="291">
        <v>1318</v>
      </c>
      <c r="AT23" s="291">
        <v>1527</v>
      </c>
      <c r="AU23" s="291">
        <v>48</v>
      </c>
      <c r="AV23" s="291">
        <v>316.21536320599995</v>
      </c>
      <c r="AW23" s="291">
        <v>146</v>
      </c>
      <c r="AX23" s="291">
        <v>1352</v>
      </c>
      <c r="AY23" s="291">
        <v>0</v>
      </c>
      <c r="AZ23" s="291">
        <v>138</v>
      </c>
      <c r="BA23" s="291">
        <v>593</v>
      </c>
      <c r="BB23" s="291">
        <v>1392</v>
      </c>
      <c r="BC23" s="291">
        <v>236</v>
      </c>
      <c r="BD23" s="291">
        <v>4221.2153632059999</v>
      </c>
      <c r="BE23" s="291">
        <v>6255.2153632059999</v>
      </c>
      <c r="BF23" s="338">
        <v>2</v>
      </c>
      <c r="BG23" s="291">
        <v>6257.2153632059999</v>
      </c>
      <c r="BH23" s="210">
        <v>2322</v>
      </c>
      <c r="BI23" s="210">
        <v>88</v>
      </c>
      <c r="BJ23" s="210">
        <v>1892</v>
      </c>
      <c r="BK23" s="210">
        <v>1161</v>
      </c>
      <c r="BL23" s="210">
        <v>4302</v>
      </c>
      <c r="BM23" s="291">
        <v>107</v>
      </c>
      <c r="BN23" s="291">
        <v>106</v>
      </c>
      <c r="BO23" s="291">
        <v>1</v>
      </c>
      <c r="BP23" s="291">
        <v>105</v>
      </c>
      <c r="BQ23" s="291">
        <v>24</v>
      </c>
      <c r="BR23" s="291">
        <v>24</v>
      </c>
      <c r="BS23" s="291">
        <v>57</v>
      </c>
      <c r="BT23" s="291">
        <v>105</v>
      </c>
      <c r="BU23" s="291" t="s">
        <v>172</v>
      </c>
      <c r="BV23" s="291" t="s">
        <v>172</v>
      </c>
      <c r="BW23" s="291">
        <v>8</v>
      </c>
      <c r="BX23" s="291">
        <v>30</v>
      </c>
      <c r="BY23" s="291">
        <v>14</v>
      </c>
      <c r="BZ23" s="291">
        <v>10</v>
      </c>
      <c r="CA23" s="291">
        <v>12</v>
      </c>
      <c r="CB23" s="291">
        <v>9</v>
      </c>
      <c r="CC23" s="291">
        <v>9</v>
      </c>
      <c r="CD23" s="291">
        <v>10</v>
      </c>
      <c r="CE23" s="291">
        <v>3</v>
      </c>
      <c r="CF23" s="291" t="s">
        <v>172</v>
      </c>
      <c r="CG23" s="291" t="s">
        <v>172</v>
      </c>
      <c r="CH23" s="291" t="s">
        <v>172</v>
      </c>
      <c r="CI23" s="291">
        <v>281</v>
      </c>
      <c r="CJ23" s="291">
        <v>153</v>
      </c>
      <c r="CK23" s="291">
        <v>128</v>
      </c>
      <c r="CL23" s="291">
        <v>156</v>
      </c>
      <c r="CM23" s="291">
        <v>85</v>
      </c>
      <c r="CN23" s="291">
        <v>71</v>
      </c>
      <c r="CO23" s="291">
        <v>130</v>
      </c>
      <c r="CP23" s="291">
        <v>80</v>
      </c>
      <c r="CQ23" s="291">
        <v>50</v>
      </c>
      <c r="CR23" s="291">
        <v>404</v>
      </c>
      <c r="CS23" s="291">
        <v>397</v>
      </c>
      <c r="CT23" s="291">
        <v>7</v>
      </c>
      <c r="CU23" s="291">
        <v>0</v>
      </c>
      <c r="CV23" s="291">
        <v>74</v>
      </c>
      <c r="CW23" s="291">
        <v>116</v>
      </c>
      <c r="CX23" s="291">
        <v>58</v>
      </c>
      <c r="CY23" s="291">
        <v>1530</v>
      </c>
      <c r="CZ23" s="291" t="s">
        <v>492</v>
      </c>
    </row>
    <row r="24" spans="1:104" s="15" customFormat="1" ht="18" customHeight="1">
      <c r="A24" s="30" t="s">
        <v>566</v>
      </c>
      <c r="B24" s="40"/>
      <c r="C24" s="291">
        <v>153</v>
      </c>
      <c r="D24" s="291">
        <v>740</v>
      </c>
      <c r="E24" s="291">
        <v>9</v>
      </c>
      <c r="F24" s="291">
        <v>68</v>
      </c>
      <c r="G24" s="291">
        <v>2</v>
      </c>
      <c r="H24" s="291">
        <v>19</v>
      </c>
      <c r="I24" s="291">
        <v>22</v>
      </c>
      <c r="J24" s="291">
        <v>76</v>
      </c>
      <c r="K24" s="291">
        <v>13</v>
      </c>
      <c r="L24" s="291">
        <v>86</v>
      </c>
      <c r="M24" s="299" t="s">
        <v>172</v>
      </c>
      <c r="N24" s="299" t="s">
        <v>172</v>
      </c>
      <c r="O24" s="291" t="s">
        <v>172</v>
      </c>
      <c r="P24" s="291" t="s">
        <v>172</v>
      </c>
      <c r="Q24" s="291" t="s">
        <v>172</v>
      </c>
      <c r="R24" s="291" t="s">
        <v>172</v>
      </c>
      <c r="S24" s="291">
        <v>33</v>
      </c>
      <c r="T24" s="291">
        <v>130</v>
      </c>
      <c r="U24" s="291">
        <v>2</v>
      </c>
      <c r="V24" s="291">
        <v>9</v>
      </c>
      <c r="W24" s="299" t="s">
        <v>172</v>
      </c>
      <c r="X24" s="299" t="s">
        <v>172</v>
      </c>
      <c r="Y24" s="291">
        <v>3</v>
      </c>
      <c r="Z24" s="291">
        <v>3</v>
      </c>
      <c r="AA24" s="291">
        <v>21</v>
      </c>
      <c r="AB24" s="291">
        <v>98</v>
      </c>
      <c r="AC24" s="291">
        <v>21</v>
      </c>
      <c r="AD24" s="291">
        <v>33</v>
      </c>
      <c r="AE24" s="291">
        <v>3</v>
      </c>
      <c r="AF24" s="291">
        <v>3</v>
      </c>
      <c r="AG24" s="291">
        <v>7</v>
      </c>
      <c r="AH24" s="291">
        <v>164</v>
      </c>
      <c r="AI24" s="291">
        <v>3</v>
      </c>
      <c r="AJ24" s="291">
        <v>16</v>
      </c>
      <c r="AK24" s="291">
        <v>14</v>
      </c>
      <c r="AL24" s="291">
        <v>35</v>
      </c>
      <c r="AM24" s="291">
        <v>578</v>
      </c>
      <c r="AN24" s="291">
        <v>153</v>
      </c>
      <c r="AO24" s="291">
        <v>0</v>
      </c>
      <c r="AP24" s="291">
        <v>731</v>
      </c>
      <c r="AQ24" s="291">
        <v>79</v>
      </c>
      <c r="AR24" s="291">
        <v>129</v>
      </c>
      <c r="AS24" s="291">
        <v>1410</v>
      </c>
      <c r="AT24" s="291">
        <v>1618</v>
      </c>
      <c r="AU24" s="291">
        <v>261</v>
      </c>
      <c r="AV24" s="291">
        <v>412.83471301199995</v>
      </c>
      <c r="AW24" s="291">
        <v>296</v>
      </c>
      <c r="AX24" s="291">
        <v>1736</v>
      </c>
      <c r="AY24" s="291">
        <v>20</v>
      </c>
      <c r="AZ24" s="291">
        <v>177</v>
      </c>
      <c r="BA24" s="291">
        <v>1073</v>
      </c>
      <c r="BB24" s="291">
        <v>2346</v>
      </c>
      <c r="BC24" s="291">
        <v>248</v>
      </c>
      <c r="BD24" s="291">
        <v>6569.8347130120001</v>
      </c>
      <c r="BE24" s="291">
        <v>8918.8347130120001</v>
      </c>
      <c r="BF24" s="338">
        <v>3</v>
      </c>
      <c r="BG24" s="291">
        <v>8921.8347130120001</v>
      </c>
      <c r="BH24" s="210">
        <v>3343</v>
      </c>
      <c r="BI24" s="210">
        <v>272</v>
      </c>
      <c r="BJ24" s="210">
        <v>2678</v>
      </c>
      <c r="BK24" s="210">
        <v>1552</v>
      </c>
      <c r="BL24" s="210">
        <v>6293</v>
      </c>
      <c r="BM24" s="291">
        <v>167</v>
      </c>
      <c r="BN24" s="291">
        <v>161</v>
      </c>
      <c r="BO24" s="291">
        <v>6</v>
      </c>
      <c r="BP24" s="291">
        <v>157</v>
      </c>
      <c r="BQ24" s="291">
        <v>31</v>
      </c>
      <c r="BR24" s="291">
        <v>38</v>
      </c>
      <c r="BS24" s="291">
        <v>88</v>
      </c>
      <c r="BT24" s="291">
        <v>157</v>
      </c>
      <c r="BU24" s="291" t="s">
        <v>172</v>
      </c>
      <c r="BV24" s="291" t="s">
        <v>172</v>
      </c>
      <c r="BW24" s="291">
        <v>15</v>
      </c>
      <c r="BX24" s="291">
        <v>31</v>
      </c>
      <c r="BY24" s="291">
        <v>21</v>
      </c>
      <c r="BZ24" s="291">
        <v>11</v>
      </c>
      <c r="CA24" s="291">
        <v>20</v>
      </c>
      <c r="CB24" s="291">
        <v>22</v>
      </c>
      <c r="CC24" s="291">
        <v>17</v>
      </c>
      <c r="CD24" s="291">
        <v>16</v>
      </c>
      <c r="CE24" s="291">
        <v>2</v>
      </c>
      <c r="CF24" s="291">
        <v>2</v>
      </c>
      <c r="CG24" s="291" t="s">
        <v>172</v>
      </c>
      <c r="CH24" s="291" t="s">
        <v>172</v>
      </c>
      <c r="CI24" s="291">
        <v>378</v>
      </c>
      <c r="CJ24" s="291">
        <v>224</v>
      </c>
      <c r="CK24" s="291">
        <v>154</v>
      </c>
      <c r="CL24" s="291">
        <v>207</v>
      </c>
      <c r="CM24" s="291">
        <v>124</v>
      </c>
      <c r="CN24" s="291">
        <v>83</v>
      </c>
      <c r="CO24" s="291">
        <v>170</v>
      </c>
      <c r="CP24" s="291">
        <v>120</v>
      </c>
      <c r="CQ24" s="291">
        <v>50</v>
      </c>
      <c r="CR24" s="291">
        <v>653</v>
      </c>
      <c r="CS24" s="291">
        <v>622</v>
      </c>
      <c r="CT24" s="291">
        <v>29</v>
      </c>
      <c r="CU24" s="291">
        <v>2</v>
      </c>
      <c r="CV24" s="291">
        <v>115</v>
      </c>
      <c r="CW24" s="291">
        <v>164</v>
      </c>
      <c r="CX24" s="291">
        <v>100</v>
      </c>
      <c r="CY24" s="291">
        <v>2570</v>
      </c>
      <c r="CZ24" s="291">
        <v>43</v>
      </c>
    </row>
    <row r="25" spans="1:104" s="15" customFormat="1" ht="18" customHeight="1">
      <c r="A25" s="30" t="s">
        <v>567</v>
      </c>
      <c r="B25" s="40"/>
      <c r="C25" s="291">
        <v>684</v>
      </c>
      <c r="D25" s="291">
        <v>4748</v>
      </c>
      <c r="E25" s="291">
        <v>22</v>
      </c>
      <c r="F25" s="291">
        <v>231</v>
      </c>
      <c r="G25" s="291" t="s">
        <v>172</v>
      </c>
      <c r="H25" s="291" t="s">
        <v>172</v>
      </c>
      <c r="I25" s="291">
        <v>125</v>
      </c>
      <c r="J25" s="291">
        <v>943</v>
      </c>
      <c r="K25" s="291">
        <v>59</v>
      </c>
      <c r="L25" s="291">
        <v>711</v>
      </c>
      <c r="M25" s="299" t="s">
        <v>172</v>
      </c>
      <c r="N25" s="299" t="s">
        <v>172</v>
      </c>
      <c r="O25" s="291">
        <v>2</v>
      </c>
      <c r="P25" s="291">
        <v>2</v>
      </c>
      <c r="Q25" s="291">
        <v>15</v>
      </c>
      <c r="R25" s="291">
        <v>142</v>
      </c>
      <c r="S25" s="291">
        <v>164</v>
      </c>
      <c r="T25" s="291">
        <v>964</v>
      </c>
      <c r="U25" s="291">
        <v>8</v>
      </c>
      <c r="V25" s="291">
        <v>41</v>
      </c>
      <c r="W25" s="291">
        <v>15</v>
      </c>
      <c r="X25" s="291">
        <v>25</v>
      </c>
      <c r="Y25" s="291">
        <v>10</v>
      </c>
      <c r="Z25" s="291">
        <v>22</v>
      </c>
      <c r="AA25" s="291">
        <v>49</v>
      </c>
      <c r="AB25" s="291">
        <v>223</v>
      </c>
      <c r="AC25" s="291">
        <v>85</v>
      </c>
      <c r="AD25" s="291">
        <v>169</v>
      </c>
      <c r="AE25" s="291">
        <v>7</v>
      </c>
      <c r="AF25" s="291">
        <v>10</v>
      </c>
      <c r="AG25" s="291">
        <v>50</v>
      </c>
      <c r="AH25" s="291">
        <v>989</v>
      </c>
      <c r="AI25" s="291">
        <v>16</v>
      </c>
      <c r="AJ25" s="291">
        <v>107</v>
      </c>
      <c r="AK25" s="291">
        <v>57</v>
      </c>
      <c r="AL25" s="291">
        <v>169</v>
      </c>
      <c r="AM25" s="291">
        <v>4306</v>
      </c>
      <c r="AN25" s="291">
        <v>208</v>
      </c>
      <c r="AO25" s="291">
        <v>4</v>
      </c>
      <c r="AP25" s="291">
        <v>4518</v>
      </c>
      <c r="AQ25" s="291">
        <v>125</v>
      </c>
      <c r="AR25" s="291">
        <v>3167</v>
      </c>
      <c r="AS25" s="291">
        <v>3662</v>
      </c>
      <c r="AT25" s="291">
        <v>6954</v>
      </c>
      <c r="AU25" s="291">
        <v>536</v>
      </c>
      <c r="AV25" s="291">
        <v>2675.1854752620002</v>
      </c>
      <c r="AW25" s="291">
        <v>1478</v>
      </c>
      <c r="AX25" s="291">
        <v>8538</v>
      </c>
      <c r="AY25" s="291">
        <v>1382</v>
      </c>
      <c r="AZ25" s="291">
        <v>875</v>
      </c>
      <c r="BA25" s="291">
        <v>6839</v>
      </c>
      <c r="BB25" s="291">
        <v>5421</v>
      </c>
      <c r="BC25" s="291">
        <v>963</v>
      </c>
      <c r="BD25" s="291">
        <v>28707.185475261998</v>
      </c>
      <c r="BE25" s="291">
        <v>40179.185475261998</v>
      </c>
      <c r="BF25" s="338">
        <v>12</v>
      </c>
      <c r="BG25" s="291">
        <v>40191.185475261998</v>
      </c>
      <c r="BH25" s="210">
        <v>19371</v>
      </c>
      <c r="BI25" s="210">
        <v>2040</v>
      </c>
      <c r="BJ25" s="210">
        <v>14620</v>
      </c>
      <c r="BK25" s="210">
        <v>8531</v>
      </c>
      <c r="BL25" s="210">
        <v>36031</v>
      </c>
      <c r="BM25" s="291">
        <v>1364</v>
      </c>
      <c r="BN25" s="291">
        <v>1345</v>
      </c>
      <c r="BO25" s="291">
        <v>19</v>
      </c>
      <c r="BP25" s="291">
        <v>1328</v>
      </c>
      <c r="BQ25" s="291">
        <v>353</v>
      </c>
      <c r="BR25" s="291">
        <v>354</v>
      </c>
      <c r="BS25" s="291">
        <v>621</v>
      </c>
      <c r="BT25" s="291">
        <v>1328</v>
      </c>
      <c r="BU25" s="291">
        <v>5</v>
      </c>
      <c r="BV25" s="291">
        <v>4</v>
      </c>
      <c r="BW25" s="291">
        <v>77</v>
      </c>
      <c r="BX25" s="291">
        <v>162</v>
      </c>
      <c r="BY25" s="291">
        <v>168</v>
      </c>
      <c r="BZ25" s="291">
        <v>145</v>
      </c>
      <c r="CA25" s="291">
        <v>246</v>
      </c>
      <c r="CB25" s="291">
        <v>239</v>
      </c>
      <c r="CC25" s="291">
        <v>190</v>
      </c>
      <c r="CD25" s="291">
        <v>75</v>
      </c>
      <c r="CE25" s="291">
        <v>10</v>
      </c>
      <c r="CF25" s="291">
        <v>4</v>
      </c>
      <c r="CG25" s="291">
        <v>3</v>
      </c>
      <c r="CH25" s="291" t="s">
        <v>172</v>
      </c>
      <c r="CI25" s="291">
        <v>3376</v>
      </c>
      <c r="CJ25" s="291">
        <v>1826</v>
      </c>
      <c r="CK25" s="291">
        <v>1550</v>
      </c>
      <c r="CL25" s="291">
        <v>1922</v>
      </c>
      <c r="CM25" s="291">
        <v>1016</v>
      </c>
      <c r="CN25" s="291">
        <v>906</v>
      </c>
      <c r="CO25" s="291">
        <v>1669</v>
      </c>
      <c r="CP25" s="291">
        <v>967</v>
      </c>
      <c r="CQ25" s="291">
        <v>702</v>
      </c>
      <c r="CR25" s="291">
        <v>5062</v>
      </c>
      <c r="CS25" s="291">
        <v>4653</v>
      </c>
      <c r="CT25" s="291">
        <v>387</v>
      </c>
      <c r="CU25" s="291">
        <v>22</v>
      </c>
      <c r="CV25" s="291">
        <v>999</v>
      </c>
      <c r="CW25" s="291">
        <v>1421</v>
      </c>
      <c r="CX25" s="291">
        <v>902</v>
      </c>
      <c r="CY25" s="291">
        <v>19600</v>
      </c>
      <c r="CZ25" s="291">
        <v>1110</v>
      </c>
    </row>
    <row r="26" spans="1:104" s="15" customFormat="1" ht="18" customHeight="1">
      <c r="A26" s="30" t="s">
        <v>81</v>
      </c>
      <c r="B26" s="40"/>
      <c r="C26" s="291">
        <v>327</v>
      </c>
      <c r="D26" s="291">
        <v>2102</v>
      </c>
      <c r="E26" s="291">
        <v>25</v>
      </c>
      <c r="F26" s="291">
        <v>248</v>
      </c>
      <c r="G26" s="299" t="s">
        <v>172</v>
      </c>
      <c r="H26" s="299" t="s">
        <v>172</v>
      </c>
      <c r="I26" s="291">
        <v>63</v>
      </c>
      <c r="J26" s="291">
        <v>340</v>
      </c>
      <c r="K26" s="291">
        <v>32</v>
      </c>
      <c r="L26" s="291">
        <v>425</v>
      </c>
      <c r="M26" s="299" t="s">
        <v>172</v>
      </c>
      <c r="N26" s="299" t="s">
        <v>172</v>
      </c>
      <c r="O26" s="299" t="s">
        <v>172</v>
      </c>
      <c r="P26" s="299" t="s">
        <v>172</v>
      </c>
      <c r="Q26" s="291">
        <v>5</v>
      </c>
      <c r="R26" s="291">
        <v>40</v>
      </c>
      <c r="S26" s="291">
        <v>75</v>
      </c>
      <c r="T26" s="291">
        <v>364</v>
      </c>
      <c r="U26" s="291">
        <v>3</v>
      </c>
      <c r="V26" s="291">
        <v>10</v>
      </c>
      <c r="W26" s="291">
        <v>4</v>
      </c>
      <c r="X26" s="291">
        <v>20</v>
      </c>
      <c r="Y26" s="291">
        <v>5</v>
      </c>
      <c r="Z26" s="291">
        <v>14</v>
      </c>
      <c r="AA26" s="291">
        <v>24</v>
      </c>
      <c r="AB26" s="291">
        <v>80</v>
      </c>
      <c r="AC26" s="291">
        <v>32</v>
      </c>
      <c r="AD26" s="291">
        <v>133</v>
      </c>
      <c r="AE26" s="291">
        <v>1</v>
      </c>
      <c r="AF26" s="291">
        <v>1</v>
      </c>
      <c r="AG26" s="291">
        <v>27</v>
      </c>
      <c r="AH26" s="291">
        <v>305</v>
      </c>
      <c r="AI26" s="291">
        <v>8</v>
      </c>
      <c r="AJ26" s="291">
        <v>56</v>
      </c>
      <c r="AK26" s="291">
        <v>23</v>
      </c>
      <c r="AL26" s="291">
        <v>66</v>
      </c>
      <c r="AM26" s="291">
        <v>1261</v>
      </c>
      <c r="AN26" s="291">
        <v>448</v>
      </c>
      <c r="AO26" s="291">
        <v>341</v>
      </c>
      <c r="AP26" s="291">
        <v>2050</v>
      </c>
      <c r="AQ26" s="291">
        <v>0</v>
      </c>
      <c r="AR26" s="291">
        <v>1164</v>
      </c>
      <c r="AS26" s="291">
        <v>4637</v>
      </c>
      <c r="AT26" s="291">
        <v>5801</v>
      </c>
      <c r="AU26" s="291">
        <v>290</v>
      </c>
      <c r="AV26" s="291">
        <v>842.99193659699995</v>
      </c>
      <c r="AW26" s="291">
        <v>547</v>
      </c>
      <c r="AX26" s="291">
        <v>3831</v>
      </c>
      <c r="AY26" s="291">
        <v>378</v>
      </c>
      <c r="AZ26" s="291">
        <v>377</v>
      </c>
      <c r="BA26" s="291">
        <v>2413</v>
      </c>
      <c r="BB26" s="291">
        <v>3828</v>
      </c>
      <c r="BC26" s="291">
        <v>551</v>
      </c>
      <c r="BD26" s="291">
        <v>13057.991936597</v>
      </c>
      <c r="BE26" s="291">
        <v>20908.991936596998</v>
      </c>
      <c r="BF26" s="338">
        <v>6</v>
      </c>
      <c r="BG26" s="291">
        <v>20914.991936596998</v>
      </c>
      <c r="BH26" s="210">
        <v>8084</v>
      </c>
      <c r="BI26" s="210">
        <v>694</v>
      </c>
      <c r="BJ26" s="210">
        <v>6531</v>
      </c>
      <c r="BK26" s="210">
        <v>3714</v>
      </c>
      <c r="BL26" s="210">
        <v>15309</v>
      </c>
      <c r="BM26" s="291">
        <v>510</v>
      </c>
      <c r="BN26" s="291">
        <v>502</v>
      </c>
      <c r="BO26" s="291">
        <v>8</v>
      </c>
      <c r="BP26" s="291">
        <v>500</v>
      </c>
      <c r="BQ26" s="291">
        <v>128</v>
      </c>
      <c r="BR26" s="291">
        <v>148</v>
      </c>
      <c r="BS26" s="291">
        <v>224</v>
      </c>
      <c r="BT26" s="291">
        <v>500</v>
      </c>
      <c r="BU26" s="291">
        <v>1</v>
      </c>
      <c r="BV26" s="291">
        <v>4</v>
      </c>
      <c r="BW26" s="291">
        <v>34</v>
      </c>
      <c r="BX26" s="291">
        <v>88</v>
      </c>
      <c r="BY26" s="291">
        <v>88</v>
      </c>
      <c r="BZ26" s="291">
        <v>52</v>
      </c>
      <c r="CA26" s="291">
        <v>84</v>
      </c>
      <c r="CB26" s="291">
        <v>76</v>
      </c>
      <c r="CC26" s="291">
        <v>53</v>
      </c>
      <c r="CD26" s="291">
        <v>16</v>
      </c>
      <c r="CE26" s="291">
        <v>3</v>
      </c>
      <c r="CF26" s="291">
        <v>1</v>
      </c>
      <c r="CG26" s="291" t="s">
        <v>172</v>
      </c>
      <c r="CH26" s="291" t="s">
        <v>172</v>
      </c>
      <c r="CI26" s="291">
        <v>1266</v>
      </c>
      <c r="CJ26" s="291">
        <v>690</v>
      </c>
      <c r="CK26" s="291">
        <v>576</v>
      </c>
      <c r="CL26" s="291">
        <v>726</v>
      </c>
      <c r="CM26" s="291">
        <v>379</v>
      </c>
      <c r="CN26" s="291">
        <v>347</v>
      </c>
      <c r="CO26" s="291">
        <v>637</v>
      </c>
      <c r="CP26" s="291">
        <v>357</v>
      </c>
      <c r="CQ26" s="291">
        <v>280</v>
      </c>
      <c r="CR26" s="291">
        <v>1474</v>
      </c>
      <c r="CS26" s="291">
        <v>1296</v>
      </c>
      <c r="CT26" s="291">
        <v>164</v>
      </c>
      <c r="CU26" s="291">
        <v>14</v>
      </c>
      <c r="CV26" s="291">
        <v>418</v>
      </c>
      <c r="CW26" s="291">
        <v>523</v>
      </c>
      <c r="CX26" s="291">
        <v>335</v>
      </c>
      <c r="CY26" s="291">
        <v>6540</v>
      </c>
      <c r="CZ26" s="291">
        <v>296</v>
      </c>
    </row>
    <row r="27" spans="1:104" s="15" customFormat="1" ht="18" customHeight="1">
      <c r="A27" s="30" t="s">
        <v>191</v>
      </c>
      <c r="B27" s="40"/>
      <c r="C27" s="291">
        <v>426</v>
      </c>
      <c r="D27" s="291">
        <v>2961</v>
      </c>
      <c r="E27" s="291">
        <v>9</v>
      </c>
      <c r="F27" s="291">
        <v>143</v>
      </c>
      <c r="G27" s="299" t="s">
        <v>172</v>
      </c>
      <c r="H27" s="299" t="s">
        <v>172</v>
      </c>
      <c r="I27" s="291">
        <v>42</v>
      </c>
      <c r="J27" s="291">
        <v>225</v>
      </c>
      <c r="K27" s="291">
        <v>41</v>
      </c>
      <c r="L27" s="291">
        <v>561</v>
      </c>
      <c r="M27" s="299" t="s">
        <v>172</v>
      </c>
      <c r="N27" s="299" t="s">
        <v>172</v>
      </c>
      <c r="O27" s="291" t="s">
        <v>172</v>
      </c>
      <c r="P27" s="291" t="s">
        <v>172</v>
      </c>
      <c r="Q27" s="291">
        <v>6</v>
      </c>
      <c r="R27" s="291">
        <v>71</v>
      </c>
      <c r="S27" s="291">
        <v>124</v>
      </c>
      <c r="T27" s="291">
        <v>717</v>
      </c>
      <c r="U27" s="291">
        <v>6</v>
      </c>
      <c r="V27" s="291">
        <v>39</v>
      </c>
      <c r="W27" s="291">
        <v>4</v>
      </c>
      <c r="X27" s="291">
        <v>30</v>
      </c>
      <c r="Y27" s="291">
        <v>10</v>
      </c>
      <c r="Z27" s="291">
        <v>33</v>
      </c>
      <c r="AA27" s="291">
        <v>41</v>
      </c>
      <c r="AB27" s="291">
        <v>240</v>
      </c>
      <c r="AC27" s="291">
        <v>55</v>
      </c>
      <c r="AD27" s="291">
        <v>129</v>
      </c>
      <c r="AE27" s="291">
        <v>7</v>
      </c>
      <c r="AF27" s="291">
        <v>67</v>
      </c>
      <c r="AG27" s="291">
        <v>33</v>
      </c>
      <c r="AH27" s="291">
        <v>531</v>
      </c>
      <c r="AI27" s="291">
        <v>16</v>
      </c>
      <c r="AJ27" s="291">
        <v>84</v>
      </c>
      <c r="AK27" s="291">
        <v>32</v>
      </c>
      <c r="AL27" s="291">
        <v>91</v>
      </c>
      <c r="AM27" s="291">
        <v>1071</v>
      </c>
      <c r="AN27" s="291">
        <v>175</v>
      </c>
      <c r="AO27" s="291">
        <v>0</v>
      </c>
      <c r="AP27" s="291">
        <v>1246</v>
      </c>
      <c r="AQ27" s="291">
        <v>0</v>
      </c>
      <c r="AR27" s="291">
        <v>3100</v>
      </c>
      <c r="AS27" s="291">
        <v>2925</v>
      </c>
      <c r="AT27" s="291">
        <v>6025</v>
      </c>
      <c r="AU27" s="291">
        <v>626</v>
      </c>
      <c r="AV27" s="291">
        <v>2357.114580899</v>
      </c>
      <c r="AW27" s="291">
        <v>995</v>
      </c>
      <c r="AX27" s="291">
        <v>5025</v>
      </c>
      <c r="AY27" s="291">
        <v>350</v>
      </c>
      <c r="AZ27" s="291">
        <v>480</v>
      </c>
      <c r="BA27" s="291">
        <v>4033</v>
      </c>
      <c r="BB27" s="291">
        <v>5490</v>
      </c>
      <c r="BC27" s="291">
        <v>621</v>
      </c>
      <c r="BD27" s="291">
        <v>19977.114580899</v>
      </c>
      <c r="BE27" s="291">
        <v>27248.114580899</v>
      </c>
      <c r="BF27" s="338">
        <v>8</v>
      </c>
      <c r="BG27" s="291">
        <v>27256.114580899</v>
      </c>
      <c r="BH27" s="210">
        <v>11569</v>
      </c>
      <c r="BI27" s="210">
        <v>990</v>
      </c>
      <c r="BJ27" s="210">
        <v>8494</v>
      </c>
      <c r="BK27" s="210">
        <v>4258</v>
      </c>
      <c r="BL27" s="210">
        <v>21053</v>
      </c>
      <c r="BM27" s="291">
        <v>500</v>
      </c>
      <c r="BN27" s="291">
        <v>497</v>
      </c>
      <c r="BO27" s="291">
        <v>3</v>
      </c>
      <c r="BP27" s="291">
        <v>492</v>
      </c>
      <c r="BQ27" s="291">
        <v>54</v>
      </c>
      <c r="BR27" s="291">
        <v>108</v>
      </c>
      <c r="BS27" s="291">
        <v>330</v>
      </c>
      <c r="BT27" s="291">
        <v>492</v>
      </c>
      <c r="BU27" s="291" t="s">
        <v>172</v>
      </c>
      <c r="BV27" s="291" t="s">
        <v>172</v>
      </c>
      <c r="BW27" s="291">
        <v>44</v>
      </c>
      <c r="BX27" s="291">
        <v>102</v>
      </c>
      <c r="BY27" s="291">
        <v>72</v>
      </c>
      <c r="BZ27" s="291">
        <v>66</v>
      </c>
      <c r="CA27" s="291">
        <v>91</v>
      </c>
      <c r="CB27" s="291">
        <v>64</v>
      </c>
      <c r="CC27" s="291">
        <v>35</v>
      </c>
      <c r="CD27" s="291">
        <v>15</v>
      </c>
      <c r="CE27" s="291">
        <v>3</v>
      </c>
      <c r="CF27" s="291" t="s">
        <v>172</v>
      </c>
      <c r="CG27" s="291" t="s">
        <v>172</v>
      </c>
      <c r="CH27" s="291" t="s">
        <v>172</v>
      </c>
      <c r="CI27" s="291">
        <v>1212</v>
      </c>
      <c r="CJ27" s="291">
        <v>670</v>
      </c>
      <c r="CK27" s="291">
        <v>542</v>
      </c>
      <c r="CL27" s="291">
        <v>681</v>
      </c>
      <c r="CM27" s="291">
        <v>337</v>
      </c>
      <c r="CN27" s="291">
        <v>344</v>
      </c>
      <c r="CO27" s="291">
        <v>501</v>
      </c>
      <c r="CP27" s="291">
        <v>308</v>
      </c>
      <c r="CQ27" s="291">
        <v>193</v>
      </c>
      <c r="CR27" s="291">
        <v>1275</v>
      </c>
      <c r="CS27" s="291">
        <v>1240</v>
      </c>
      <c r="CT27" s="291">
        <v>32</v>
      </c>
      <c r="CU27" s="291">
        <v>2</v>
      </c>
      <c r="CV27" s="291">
        <v>372</v>
      </c>
      <c r="CW27" s="291">
        <v>480</v>
      </c>
      <c r="CX27" s="291">
        <v>362</v>
      </c>
      <c r="CY27" s="291">
        <v>7060</v>
      </c>
      <c r="CZ27" s="291">
        <v>105</v>
      </c>
    </row>
    <row r="28" spans="1:104" s="15" customFormat="1" ht="18" customHeight="1">
      <c r="A28" s="30" t="s">
        <v>568</v>
      </c>
      <c r="B28" s="40"/>
      <c r="C28" s="291">
        <v>260</v>
      </c>
      <c r="D28" s="291">
        <v>1725</v>
      </c>
      <c r="E28" s="291">
        <v>6</v>
      </c>
      <c r="F28" s="291">
        <v>79</v>
      </c>
      <c r="G28" s="299">
        <v>1</v>
      </c>
      <c r="H28" s="299">
        <v>16</v>
      </c>
      <c r="I28" s="291">
        <v>26</v>
      </c>
      <c r="J28" s="291">
        <v>129</v>
      </c>
      <c r="K28" s="291">
        <v>21</v>
      </c>
      <c r="L28" s="291">
        <v>291</v>
      </c>
      <c r="M28" s="299" t="s">
        <v>172</v>
      </c>
      <c r="N28" s="299" t="s">
        <v>172</v>
      </c>
      <c r="O28" s="291">
        <v>1</v>
      </c>
      <c r="P28" s="291">
        <v>5</v>
      </c>
      <c r="Q28" s="291">
        <v>2</v>
      </c>
      <c r="R28" s="291">
        <v>20</v>
      </c>
      <c r="S28" s="291">
        <v>77</v>
      </c>
      <c r="T28" s="291">
        <v>350</v>
      </c>
      <c r="U28" s="291">
        <v>3</v>
      </c>
      <c r="V28" s="291">
        <v>35</v>
      </c>
      <c r="W28" s="291">
        <v>2</v>
      </c>
      <c r="X28" s="291">
        <v>7</v>
      </c>
      <c r="Y28" s="291">
        <v>2</v>
      </c>
      <c r="Z28" s="291">
        <v>4</v>
      </c>
      <c r="AA28" s="291">
        <v>30</v>
      </c>
      <c r="AB28" s="291">
        <v>91</v>
      </c>
      <c r="AC28" s="291">
        <v>38</v>
      </c>
      <c r="AD28" s="291">
        <v>69</v>
      </c>
      <c r="AE28" s="291">
        <v>8</v>
      </c>
      <c r="AF28" s="291">
        <v>29</v>
      </c>
      <c r="AG28" s="291">
        <v>25</v>
      </c>
      <c r="AH28" s="291">
        <v>516</v>
      </c>
      <c r="AI28" s="291">
        <v>3</v>
      </c>
      <c r="AJ28" s="291">
        <v>17</v>
      </c>
      <c r="AK28" s="291">
        <v>15</v>
      </c>
      <c r="AL28" s="291">
        <v>67</v>
      </c>
      <c r="AM28" s="291">
        <v>658</v>
      </c>
      <c r="AN28" s="291">
        <v>6</v>
      </c>
      <c r="AO28" s="291">
        <v>3</v>
      </c>
      <c r="AP28" s="291">
        <v>667</v>
      </c>
      <c r="AQ28" s="291">
        <v>140</v>
      </c>
      <c r="AR28" s="291">
        <v>774</v>
      </c>
      <c r="AS28" s="291">
        <v>932</v>
      </c>
      <c r="AT28" s="291">
        <v>1846</v>
      </c>
      <c r="AU28" s="291">
        <v>169</v>
      </c>
      <c r="AV28" s="291">
        <v>1112.642354845</v>
      </c>
      <c r="AW28" s="291">
        <v>559</v>
      </c>
      <c r="AX28" s="291">
        <v>3112</v>
      </c>
      <c r="AY28" s="291">
        <v>279</v>
      </c>
      <c r="AZ28" s="291">
        <v>305</v>
      </c>
      <c r="BA28" s="291">
        <v>2873</v>
      </c>
      <c r="BB28" s="291">
        <v>1844</v>
      </c>
      <c r="BC28" s="291">
        <v>529</v>
      </c>
      <c r="BD28" s="291">
        <v>10782.642354845</v>
      </c>
      <c r="BE28" s="291">
        <v>13295.642354845</v>
      </c>
      <c r="BF28" s="338">
        <v>4</v>
      </c>
      <c r="BG28" s="291">
        <v>13299.642354845</v>
      </c>
      <c r="BH28" s="210">
        <v>7935</v>
      </c>
      <c r="BI28" s="210">
        <v>777</v>
      </c>
      <c r="BJ28" s="210">
        <v>4537</v>
      </c>
      <c r="BK28" s="210">
        <v>2530</v>
      </c>
      <c r="BL28" s="210">
        <v>13249</v>
      </c>
      <c r="BM28" s="291">
        <v>299</v>
      </c>
      <c r="BN28" s="291">
        <v>295</v>
      </c>
      <c r="BO28" s="291">
        <v>4</v>
      </c>
      <c r="BP28" s="291">
        <v>288</v>
      </c>
      <c r="BQ28" s="291">
        <v>53</v>
      </c>
      <c r="BR28" s="291">
        <v>65</v>
      </c>
      <c r="BS28" s="291">
        <v>170</v>
      </c>
      <c r="BT28" s="291">
        <v>288</v>
      </c>
      <c r="BU28" s="291" t="s">
        <v>172</v>
      </c>
      <c r="BV28" s="291" t="s">
        <v>172</v>
      </c>
      <c r="BW28" s="291">
        <v>18</v>
      </c>
      <c r="BX28" s="291">
        <v>45</v>
      </c>
      <c r="BY28" s="291">
        <v>37</v>
      </c>
      <c r="BZ28" s="291">
        <v>33</v>
      </c>
      <c r="CA28" s="291">
        <v>59</v>
      </c>
      <c r="CB28" s="291">
        <v>51</v>
      </c>
      <c r="CC28" s="291">
        <v>29</v>
      </c>
      <c r="CD28" s="291">
        <v>11</v>
      </c>
      <c r="CE28" s="291">
        <v>4</v>
      </c>
      <c r="CF28" s="291">
        <v>1</v>
      </c>
      <c r="CG28" s="291" t="s">
        <v>172</v>
      </c>
      <c r="CH28" s="291" t="s">
        <v>172</v>
      </c>
      <c r="CI28" s="291">
        <v>707</v>
      </c>
      <c r="CJ28" s="291">
        <v>400</v>
      </c>
      <c r="CK28" s="291">
        <v>307</v>
      </c>
      <c r="CL28" s="291">
        <v>375</v>
      </c>
      <c r="CM28" s="291">
        <v>205</v>
      </c>
      <c r="CN28" s="291">
        <v>170</v>
      </c>
      <c r="CO28" s="291">
        <v>312</v>
      </c>
      <c r="CP28" s="291">
        <v>193</v>
      </c>
      <c r="CQ28" s="291">
        <v>119</v>
      </c>
      <c r="CR28" s="291">
        <v>978</v>
      </c>
      <c r="CS28" s="291">
        <v>962</v>
      </c>
      <c r="CT28" s="291">
        <v>15</v>
      </c>
      <c r="CU28" s="291">
        <v>1</v>
      </c>
      <c r="CV28" s="291">
        <v>219</v>
      </c>
      <c r="CW28" s="291">
        <v>303</v>
      </c>
      <c r="CX28" s="291">
        <v>201</v>
      </c>
      <c r="CY28" s="291">
        <v>3800</v>
      </c>
      <c r="CZ28" s="291">
        <v>59</v>
      </c>
    </row>
    <row r="29" spans="1:104" s="15" customFormat="1" ht="18" customHeight="1">
      <c r="A29" s="30" t="s">
        <v>517</v>
      </c>
      <c r="B29" s="40"/>
      <c r="C29" s="291">
        <v>185</v>
      </c>
      <c r="D29" s="291">
        <v>1775</v>
      </c>
      <c r="E29" s="291">
        <v>7</v>
      </c>
      <c r="F29" s="291">
        <v>79</v>
      </c>
      <c r="G29" s="299" t="s">
        <v>172</v>
      </c>
      <c r="H29" s="299" t="s">
        <v>172</v>
      </c>
      <c r="I29" s="291">
        <v>40</v>
      </c>
      <c r="J29" s="291">
        <v>200</v>
      </c>
      <c r="K29" s="291">
        <v>8</v>
      </c>
      <c r="L29" s="291">
        <v>592</v>
      </c>
      <c r="M29" s="299" t="s">
        <v>172</v>
      </c>
      <c r="N29" s="299" t="s">
        <v>172</v>
      </c>
      <c r="O29" s="299">
        <v>1</v>
      </c>
      <c r="P29" s="299">
        <v>2</v>
      </c>
      <c r="Q29" s="299" t="s">
        <v>172</v>
      </c>
      <c r="R29" s="299" t="s">
        <v>172</v>
      </c>
      <c r="S29" s="291">
        <v>45</v>
      </c>
      <c r="T29" s="291">
        <v>405</v>
      </c>
      <c r="U29" s="291">
        <v>1</v>
      </c>
      <c r="V29" s="291">
        <v>1</v>
      </c>
      <c r="W29" s="291">
        <v>2</v>
      </c>
      <c r="X29" s="291">
        <v>4</v>
      </c>
      <c r="Y29" s="291">
        <v>2</v>
      </c>
      <c r="Z29" s="291">
        <v>4</v>
      </c>
      <c r="AA29" s="291">
        <v>14</v>
      </c>
      <c r="AB29" s="291">
        <v>53</v>
      </c>
      <c r="AC29" s="291">
        <v>24</v>
      </c>
      <c r="AD29" s="291">
        <v>44</v>
      </c>
      <c r="AE29" s="291">
        <v>6</v>
      </c>
      <c r="AF29" s="291">
        <v>9</v>
      </c>
      <c r="AG29" s="291">
        <v>20</v>
      </c>
      <c r="AH29" s="291">
        <v>321</v>
      </c>
      <c r="AI29" s="291">
        <v>5</v>
      </c>
      <c r="AJ29" s="291">
        <v>23</v>
      </c>
      <c r="AK29" s="291">
        <v>10</v>
      </c>
      <c r="AL29" s="291">
        <v>38</v>
      </c>
      <c r="AM29" s="291">
        <v>797</v>
      </c>
      <c r="AN29" s="291">
        <v>30</v>
      </c>
      <c r="AO29" s="291">
        <v>0</v>
      </c>
      <c r="AP29" s="291">
        <v>827</v>
      </c>
      <c r="AQ29" s="291">
        <v>0</v>
      </c>
      <c r="AR29" s="291">
        <v>2460</v>
      </c>
      <c r="AS29" s="291">
        <v>1498</v>
      </c>
      <c r="AT29" s="291">
        <v>3958</v>
      </c>
      <c r="AU29" s="291">
        <v>282</v>
      </c>
      <c r="AV29" s="291">
        <v>2055.556935395</v>
      </c>
      <c r="AW29" s="291">
        <v>313</v>
      </c>
      <c r="AX29" s="291">
        <v>2204</v>
      </c>
      <c r="AY29" s="291">
        <v>42</v>
      </c>
      <c r="AZ29" s="291">
        <v>234</v>
      </c>
      <c r="BA29" s="291">
        <v>1261</v>
      </c>
      <c r="BB29" s="291">
        <v>1914</v>
      </c>
      <c r="BC29" s="291">
        <v>257</v>
      </c>
      <c r="BD29" s="291">
        <v>8562.5569353949995</v>
      </c>
      <c r="BE29" s="291">
        <v>13347.556935395</v>
      </c>
      <c r="BF29" s="338">
        <v>4</v>
      </c>
      <c r="BG29" s="291">
        <v>13351.556935395</v>
      </c>
      <c r="BH29" s="210">
        <v>6345</v>
      </c>
      <c r="BI29" s="210">
        <v>603</v>
      </c>
      <c r="BJ29" s="210">
        <v>4184</v>
      </c>
      <c r="BK29" s="210">
        <v>2031</v>
      </c>
      <c r="BL29" s="210">
        <v>11132</v>
      </c>
      <c r="BM29" s="291">
        <v>393</v>
      </c>
      <c r="BN29" s="291">
        <v>390</v>
      </c>
      <c r="BO29" s="291">
        <v>3</v>
      </c>
      <c r="BP29" s="291">
        <v>388</v>
      </c>
      <c r="BQ29" s="291">
        <v>55</v>
      </c>
      <c r="BR29" s="291">
        <v>93</v>
      </c>
      <c r="BS29" s="291">
        <v>240</v>
      </c>
      <c r="BT29" s="291">
        <v>388</v>
      </c>
      <c r="BU29" s="291" t="s">
        <v>172</v>
      </c>
      <c r="BV29" s="291" t="s">
        <v>172</v>
      </c>
      <c r="BW29" s="291">
        <v>23</v>
      </c>
      <c r="BX29" s="291">
        <v>65</v>
      </c>
      <c r="BY29" s="291">
        <v>52</v>
      </c>
      <c r="BZ29" s="291">
        <v>47</v>
      </c>
      <c r="CA29" s="291">
        <v>84</v>
      </c>
      <c r="CB29" s="291">
        <v>64</v>
      </c>
      <c r="CC29" s="291">
        <v>40</v>
      </c>
      <c r="CD29" s="291">
        <v>12</v>
      </c>
      <c r="CE29" s="291" t="s">
        <v>172</v>
      </c>
      <c r="CF29" s="291">
        <v>1</v>
      </c>
      <c r="CG29" s="291" t="s">
        <v>172</v>
      </c>
      <c r="CH29" s="291" t="s">
        <v>172</v>
      </c>
      <c r="CI29" s="291">
        <v>1012</v>
      </c>
      <c r="CJ29" s="291">
        <v>568</v>
      </c>
      <c r="CK29" s="291">
        <v>444</v>
      </c>
      <c r="CL29" s="291">
        <v>526</v>
      </c>
      <c r="CM29" s="291">
        <v>277</v>
      </c>
      <c r="CN29" s="291">
        <v>249</v>
      </c>
      <c r="CO29" s="291">
        <v>409</v>
      </c>
      <c r="CP29" s="291">
        <v>251</v>
      </c>
      <c r="CQ29" s="291">
        <v>158</v>
      </c>
      <c r="CR29" s="291">
        <v>1117</v>
      </c>
      <c r="CS29" s="291">
        <v>1072</v>
      </c>
      <c r="CT29" s="291">
        <v>41</v>
      </c>
      <c r="CU29" s="291">
        <v>4</v>
      </c>
      <c r="CV29" s="291">
        <v>270</v>
      </c>
      <c r="CW29" s="291">
        <v>374</v>
      </c>
      <c r="CX29" s="291">
        <v>257</v>
      </c>
      <c r="CY29" s="291">
        <v>5630</v>
      </c>
      <c r="CZ29" s="291">
        <v>64</v>
      </c>
    </row>
    <row r="30" spans="1:104" s="15" customFormat="1" ht="18" customHeight="1">
      <c r="A30" s="30" t="s">
        <v>333</v>
      </c>
      <c r="B30" s="40"/>
      <c r="C30" s="291">
        <v>126</v>
      </c>
      <c r="D30" s="291">
        <v>1332</v>
      </c>
      <c r="E30" s="291">
        <v>23</v>
      </c>
      <c r="F30" s="291">
        <v>182</v>
      </c>
      <c r="G30" s="299" t="s">
        <v>172</v>
      </c>
      <c r="H30" s="299" t="s">
        <v>172</v>
      </c>
      <c r="I30" s="291">
        <v>4</v>
      </c>
      <c r="J30" s="291">
        <v>43</v>
      </c>
      <c r="K30" s="291">
        <v>12</v>
      </c>
      <c r="L30" s="291">
        <v>274</v>
      </c>
      <c r="M30" s="299">
        <v>1</v>
      </c>
      <c r="N30" s="299">
        <v>3</v>
      </c>
      <c r="O30" s="291">
        <v>1</v>
      </c>
      <c r="P30" s="291">
        <v>3</v>
      </c>
      <c r="Q30" s="291">
        <v>1</v>
      </c>
      <c r="R30" s="291">
        <v>10</v>
      </c>
      <c r="S30" s="291">
        <v>36</v>
      </c>
      <c r="T30" s="291">
        <v>274</v>
      </c>
      <c r="U30" s="291">
        <v>2</v>
      </c>
      <c r="V30" s="291">
        <v>9</v>
      </c>
      <c r="W30" s="291">
        <v>1</v>
      </c>
      <c r="X30" s="291">
        <v>1</v>
      </c>
      <c r="Y30" s="291">
        <v>4</v>
      </c>
      <c r="Z30" s="291">
        <v>19</v>
      </c>
      <c r="AA30" s="291">
        <v>7</v>
      </c>
      <c r="AB30" s="291">
        <v>265</v>
      </c>
      <c r="AC30" s="291">
        <v>9</v>
      </c>
      <c r="AD30" s="291">
        <v>19</v>
      </c>
      <c r="AE30" s="291">
        <v>7</v>
      </c>
      <c r="AF30" s="291">
        <v>87</v>
      </c>
      <c r="AG30" s="291">
        <v>9</v>
      </c>
      <c r="AH30" s="291">
        <v>73</v>
      </c>
      <c r="AI30" s="291">
        <v>2</v>
      </c>
      <c r="AJ30" s="291">
        <v>40</v>
      </c>
      <c r="AK30" s="291">
        <v>7</v>
      </c>
      <c r="AL30" s="291">
        <v>30</v>
      </c>
      <c r="AM30" s="291">
        <v>7081</v>
      </c>
      <c r="AN30" s="291">
        <v>7</v>
      </c>
      <c r="AO30" s="291">
        <v>0</v>
      </c>
      <c r="AP30" s="291">
        <v>7088</v>
      </c>
      <c r="AQ30" s="291">
        <v>0</v>
      </c>
      <c r="AR30" s="291">
        <v>2709</v>
      </c>
      <c r="AS30" s="291">
        <v>1879</v>
      </c>
      <c r="AT30" s="291">
        <v>4588</v>
      </c>
      <c r="AU30" s="291">
        <v>293</v>
      </c>
      <c r="AV30" s="291">
        <v>2586.5701302570001</v>
      </c>
      <c r="AW30" s="291">
        <v>269</v>
      </c>
      <c r="AX30" s="291">
        <v>1099</v>
      </c>
      <c r="AY30" s="291">
        <v>107</v>
      </c>
      <c r="AZ30" s="291">
        <v>318</v>
      </c>
      <c r="BA30" s="291">
        <v>2211</v>
      </c>
      <c r="BB30" s="291">
        <v>2117</v>
      </c>
      <c r="BC30" s="291">
        <v>422</v>
      </c>
      <c r="BD30" s="291">
        <v>9422.5701302569996</v>
      </c>
      <c r="BE30" s="291">
        <v>21098.570130257001</v>
      </c>
      <c r="BF30" s="338">
        <v>6</v>
      </c>
      <c r="BG30" s="291">
        <v>21104.570130257001</v>
      </c>
      <c r="BH30" s="210">
        <v>5283</v>
      </c>
      <c r="BI30" s="210">
        <v>533</v>
      </c>
      <c r="BJ30" s="210">
        <v>6649</v>
      </c>
      <c r="BK30" s="210">
        <v>4065</v>
      </c>
      <c r="BL30" s="210">
        <v>12465</v>
      </c>
      <c r="BM30" s="291">
        <v>500</v>
      </c>
      <c r="BN30" s="291">
        <v>474</v>
      </c>
      <c r="BO30" s="291">
        <v>26</v>
      </c>
      <c r="BP30" s="291">
        <v>491</v>
      </c>
      <c r="BQ30" s="291">
        <v>445</v>
      </c>
      <c r="BR30" s="291">
        <v>10</v>
      </c>
      <c r="BS30" s="291">
        <v>36</v>
      </c>
      <c r="BT30" s="291">
        <v>491</v>
      </c>
      <c r="BU30" s="291" t="s">
        <v>172</v>
      </c>
      <c r="BV30" s="291">
        <v>1</v>
      </c>
      <c r="BW30" s="291" t="s">
        <v>172</v>
      </c>
      <c r="BX30" s="291" t="s">
        <v>172</v>
      </c>
      <c r="BY30" s="291">
        <v>1</v>
      </c>
      <c r="BZ30" s="291" t="s">
        <v>172</v>
      </c>
      <c r="CA30" s="291" t="s">
        <v>172</v>
      </c>
      <c r="CB30" s="291">
        <v>2</v>
      </c>
      <c r="CC30" s="291">
        <v>7</v>
      </c>
      <c r="CD30" s="291">
        <v>339</v>
      </c>
      <c r="CE30" s="291">
        <v>112</v>
      </c>
      <c r="CF30" s="291">
        <v>29</v>
      </c>
      <c r="CG30" s="291" t="s">
        <v>172</v>
      </c>
      <c r="CH30" s="291" t="s">
        <v>172</v>
      </c>
      <c r="CI30" s="291">
        <v>1672</v>
      </c>
      <c r="CJ30" s="291">
        <v>873</v>
      </c>
      <c r="CK30" s="291">
        <v>799</v>
      </c>
      <c r="CL30" s="291">
        <v>1572</v>
      </c>
      <c r="CM30" s="291">
        <v>826</v>
      </c>
      <c r="CN30" s="291">
        <v>746</v>
      </c>
      <c r="CO30" s="291">
        <v>1427</v>
      </c>
      <c r="CP30" s="291">
        <v>802</v>
      </c>
      <c r="CQ30" s="291">
        <v>625</v>
      </c>
      <c r="CR30" s="291">
        <v>8913</v>
      </c>
      <c r="CS30" s="291">
        <v>8806</v>
      </c>
      <c r="CT30" s="291">
        <v>102</v>
      </c>
      <c r="CU30" s="291">
        <v>6</v>
      </c>
      <c r="CV30" s="291">
        <v>478</v>
      </c>
      <c r="CW30" s="291">
        <v>1081</v>
      </c>
      <c r="CX30" s="291">
        <v>569</v>
      </c>
      <c r="CY30" s="291">
        <v>60700</v>
      </c>
      <c r="CZ30" s="291">
        <v>867</v>
      </c>
    </row>
    <row r="31" spans="1:104" s="15" customFormat="1" ht="18" customHeight="1">
      <c r="A31" s="30" t="s">
        <v>58</v>
      </c>
      <c r="B31" s="40"/>
      <c r="C31" s="291">
        <v>855</v>
      </c>
      <c r="D31" s="291">
        <v>6509</v>
      </c>
      <c r="E31" s="291">
        <v>28</v>
      </c>
      <c r="F31" s="291">
        <v>221</v>
      </c>
      <c r="G31" s="299" t="s">
        <v>172</v>
      </c>
      <c r="H31" s="299" t="s">
        <v>172</v>
      </c>
      <c r="I31" s="291">
        <v>154</v>
      </c>
      <c r="J31" s="291">
        <v>1133</v>
      </c>
      <c r="K31" s="291">
        <v>95</v>
      </c>
      <c r="L31" s="291">
        <v>1687</v>
      </c>
      <c r="M31" s="299" t="s">
        <v>172</v>
      </c>
      <c r="N31" s="299" t="s">
        <v>172</v>
      </c>
      <c r="O31" s="291">
        <v>6</v>
      </c>
      <c r="P31" s="291">
        <v>29</v>
      </c>
      <c r="Q31" s="291">
        <v>13</v>
      </c>
      <c r="R31" s="291">
        <v>167</v>
      </c>
      <c r="S31" s="291">
        <v>221</v>
      </c>
      <c r="T31" s="291">
        <v>1129</v>
      </c>
      <c r="U31" s="291">
        <v>5</v>
      </c>
      <c r="V31" s="291">
        <v>34</v>
      </c>
      <c r="W31" s="291">
        <v>9</v>
      </c>
      <c r="X31" s="291">
        <v>24</v>
      </c>
      <c r="Y31" s="291">
        <v>18</v>
      </c>
      <c r="Z31" s="291">
        <v>40</v>
      </c>
      <c r="AA31" s="291">
        <v>51</v>
      </c>
      <c r="AB31" s="291">
        <v>250</v>
      </c>
      <c r="AC31" s="291">
        <v>102</v>
      </c>
      <c r="AD31" s="291">
        <v>222</v>
      </c>
      <c r="AE31" s="291">
        <v>11</v>
      </c>
      <c r="AF31" s="291">
        <v>22</v>
      </c>
      <c r="AG31" s="291">
        <v>57</v>
      </c>
      <c r="AH31" s="291">
        <v>1190</v>
      </c>
      <c r="AI31" s="291">
        <v>13</v>
      </c>
      <c r="AJ31" s="291">
        <v>97</v>
      </c>
      <c r="AK31" s="291">
        <v>72</v>
      </c>
      <c r="AL31" s="291">
        <v>264</v>
      </c>
      <c r="AM31" s="291">
        <v>4344</v>
      </c>
      <c r="AN31" s="291">
        <v>91</v>
      </c>
      <c r="AO31" s="291">
        <v>0</v>
      </c>
      <c r="AP31" s="291">
        <v>4435</v>
      </c>
      <c r="AQ31" s="291">
        <v>0</v>
      </c>
      <c r="AR31" s="291">
        <v>4164</v>
      </c>
      <c r="AS31" s="291">
        <v>3567</v>
      </c>
      <c r="AT31" s="291">
        <v>7731</v>
      </c>
      <c r="AU31" s="291">
        <v>624</v>
      </c>
      <c r="AV31" s="291">
        <v>4002.2442754569993</v>
      </c>
      <c r="AW31" s="291">
        <v>1549</v>
      </c>
      <c r="AX31" s="291">
        <v>8615</v>
      </c>
      <c r="AY31" s="291">
        <v>2308</v>
      </c>
      <c r="AZ31" s="291">
        <v>956</v>
      </c>
      <c r="BA31" s="291">
        <v>6132</v>
      </c>
      <c r="BB31" s="291">
        <v>5975</v>
      </c>
      <c r="BC31" s="291">
        <v>1313</v>
      </c>
      <c r="BD31" s="291">
        <v>31474.244275457</v>
      </c>
      <c r="BE31" s="291">
        <v>43640.244275457</v>
      </c>
      <c r="BF31" s="338">
        <v>13</v>
      </c>
      <c r="BG31" s="291">
        <v>43653.244275457</v>
      </c>
      <c r="BH31" s="210">
        <v>24284</v>
      </c>
      <c r="BI31" s="210">
        <v>2316</v>
      </c>
      <c r="BJ31" s="210">
        <v>14949</v>
      </c>
      <c r="BK31" s="210">
        <v>8432</v>
      </c>
      <c r="BL31" s="210">
        <v>41549</v>
      </c>
      <c r="BM31" s="291">
        <v>1657</v>
      </c>
      <c r="BN31" s="291">
        <v>1630</v>
      </c>
      <c r="BO31" s="291">
        <v>27</v>
      </c>
      <c r="BP31" s="291">
        <v>1576</v>
      </c>
      <c r="BQ31" s="291">
        <v>297</v>
      </c>
      <c r="BR31" s="291">
        <v>422</v>
      </c>
      <c r="BS31" s="291">
        <v>857</v>
      </c>
      <c r="BT31" s="291">
        <v>1576</v>
      </c>
      <c r="BU31" s="291">
        <v>10</v>
      </c>
      <c r="BV31" s="291">
        <v>11</v>
      </c>
      <c r="BW31" s="291">
        <v>96</v>
      </c>
      <c r="BX31" s="291">
        <v>244</v>
      </c>
      <c r="BY31" s="291">
        <v>257</v>
      </c>
      <c r="BZ31" s="291">
        <v>225</v>
      </c>
      <c r="CA31" s="291">
        <v>343</v>
      </c>
      <c r="CB31" s="291">
        <v>227</v>
      </c>
      <c r="CC31" s="291">
        <v>120</v>
      </c>
      <c r="CD31" s="291">
        <v>35</v>
      </c>
      <c r="CE31" s="291">
        <v>5</v>
      </c>
      <c r="CF31" s="291">
        <v>3</v>
      </c>
      <c r="CG31" s="291" t="s">
        <v>172</v>
      </c>
      <c r="CH31" s="291" t="s">
        <v>172</v>
      </c>
      <c r="CI31" s="291">
        <v>4399</v>
      </c>
      <c r="CJ31" s="291">
        <v>2449</v>
      </c>
      <c r="CK31" s="291">
        <v>1950</v>
      </c>
      <c r="CL31" s="291">
        <v>2284</v>
      </c>
      <c r="CM31" s="291">
        <v>1194</v>
      </c>
      <c r="CN31" s="291">
        <v>1090</v>
      </c>
      <c r="CO31" s="291">
        <v>1805</v>
      </c>
      <c r="CP31" s="291">
        <v>1100</v>
      </c>
      <c r="CQ31" s="291">
        <v>705</v>
      </c>
      <c r="CR31" s="291">
        <v>4067</v>
      </c>
      <c r="CS31" s="291">
        <v>3896</v>
      </c>
      <c r="CT31" s="291">
        <v>141</v>
      </c>
      <c r="CU31" s="291">
        <v>30</v>
      </c>
      <c r="CV31" s="291">
        <v>1055</v>
      </c>
      <c r="CW31" s="291">
        <v>1567</v>
      </c>
      <c r="CX31" s="291">
        <v>1039</v>
      </c>
      <c r="CY31" s="291">
        <v>26700</v>
      </c>
      <c r="CZ31" s="291">
        <v>972</v>
      </c>
    </row>
    <row r="32" spans="1:104" s="15" customFormat="1" ht="18" customHeight="1">
      <c r="A32" s="31" t="s">
        <v>569</v>
      </c>
      <c r="B32" s="41"/>
      <c r="C32" s="291">
        <v>609</v>
      </c>
      <c r="D32" s="291">
        <v>4581</v>
      </c>
      <c r="E32" s="291">
        <v>29</v>
      </c>
      <c r="F32" s="291">
        <v>272</v>
      </c>
      <c r="G32" s="299" t="s">
        <v>172</v>
      </c>
      <c r="H32" s="299" t="s">
        <v>172</v>
      </c>
      <c r="I32" s="291">
        <v>79</v>
      </c>
      <c r="J32" s="291">
        <v>542</v>
      </c>
      <c r="K32" s="291">
        <v>87</v>
      </c>
      <c r="L32" s="291">
        <v>1491</v>
      </c>
      <c r="M32" s="299" t="s">
        <v>172</v>
      </c>
      <c r="N32" s="299" t="s">
        <v>172</v>
      </c>
      <c r="O32" s="299" t="s">
        <v>172</v>
      </c>
      <c r="P32" s="299" t="s">
        <v>172</v>
      </c>
      <c r="Q32" s="291">
        <v>10</v>
      </c>
      <c r="R32" s="291">
        <v>90</v>
      </c>
      <c r="S32" s="291">
        <v>151</v>
      </c>
      <c r="T32" s="291">
        <v>709</v>
      </c>
      <c r="U32" s="291">
        <v>3</v>
      </c>
      <c r="V32" s="291">
        <v>26</v>
      </c>
      <c r="W32" s="291">
        <v>5</v>
      </c>
      <c r="X32" s="291">
        <v>13</v>
      </c>
      <c r="Y32" s="291">
        <v>11</v>
      </c>
      <c r="Z32" s="291">
        <v>41</v>
      </c>
      <c r="AA32" s="291">
        <v>61</v>
      </c>
      <c r="AB32" s="291">
        <v>247</v>
      </c>
      <c r="AC32" s="291">
        <v>82</v>
      </c>
      <c r="AD32" s="291">
        <v>178</v>
      </c>
      <c r="AE32" s="291">
        <v>6</v>
      </c>
      <c r="AF32" s="291">
        <v>36</v>
      </c>
      <c r="AG32" s="291">
        <v>32</v>
      </c>
      <c r="AH32" s="291">
        <v>666</v>
      </c>
      <c r="AI32" s="291">
        <v>11</v>
      </c>
      <c r="AJ32" s="291">
        <v>117</v>
      </c>
      <c r="AK32" s="291">
        <v>42</v>
      </c>
      <c r="AL32" s="291">
        <v>153</v>
      </c>
      <c r="AM32" s="291">
        <v>3913</v>
      </c>
      <c r="AN32" s="291">
        <v>289</v>
      </c>
      <c r="AO32" s="291">
        <v>0</v>
      </c>
      <c r="AP32" s="291">
        <v>4202</v>
      </c>
      <c r="AQ32" s="291">
        <v>0</v>
      </c>
      <c r="AR32" s="291">
        <v>5364</v>
      </c>
      <c r="AS32" s="291">
        <v>2951</v>
      </c>
      <c r="AT32" s="291">
        <v>8315</v>
      </c>
      <c r="AU32" s="291">
        <v>640</v>
      </c>
      <c r="AV32" s="291">
        <v>2298.19356238</v>
      </c>
      <c r="AW32" s="291">
        <v>1183</v>
      </c>
      <c r="AX32" s="291">
        <v>6731</v>
      </c>
      <c r="AY32" s="291">
        <v>801</v>
      </c>
      <c r="AZ32" s="291">
        <v>679</v>
      </c>
      <c r="BA32" s="291">
        <v>5563</v>
      </c>
      <c r="BB32" s="291">
        <v>5930</v>
      </c>
      <c r="BC32" s="291">
        <v>804</v>
      </c>
      <c r="BD32" s="291">
        <v>24629.193562380002</v>
      </c>
      <c r="BE32" s="291">
        <v>37146.193562380002</v>
      </c>
      <c r="BF32" s="338">
        <v>11</v>
      </c>
      <c r="BG32" s="291">
        <v>37157.193562380002</v>
      </c>
      <c r="BH32" s="210">
        <v>17792</v>
      </c>
      <c r="BI32" s="210">
        <v>1831</v>
      </c>
      <c r="BJ32" s="210">
        <v>12066</v>
      </c>
      <c r="BK32" s="210">
        <v>7027</v>
      </c>
      <c r="BL32" s="210">
        <v>31689</v>
      </c>
      <c r="BM32" s="291">
        <v>1459</v>
      </c>
      <c r="BN32" s="291">
        <v>1424</v>
      </c>
      <c r="BO32" s="291">
        <v>35</v>
      </c>
      <c r="BP32" s="291">
        <v>1395</v>
      </c>
      <c r="BQ32" s="291">
        <v>281</v>
      </c>
      <c r="BR32" s="291">
        <v>262</v>
      </c>
      <c r="BS32" s="291">
        <v>852</v>
      </c>
      <c r="BT32" s="291">
        <v>1395</v>
      </c>
      <c r="BU32" s="291" t="s">
        <v>172</v>
      </c>
      <c r="BV32" s="291" t="s">
        <v>172</v>
      </c>
      <c r="BW32" s="291">
        <v>146</v>
      </c>
      <c r="BX32" s="291">
        <v>325</v>
      </c>
      <c r="BY32" s="291">
        <v>263</v>
      </c>
      <c r="BZ32" s="291">
        <v>232</v>
      </c>
      <c r="CA32" s="291">
        <v>203</v>
      </c>
      <c r="CB32" s="291">
        <v>119</v>
      </c>
      <c r="CC32" s="291">
        <v>78</v>
      </c>
      <c r="CD32" s="291">
        <v>26</v>
      </c>
      <c r="CE32" s="291">
        <v>3</v>
      </c>
      <c r="CF32" s="291" t="s">
        <v>172</v>
      </c>
      <c r="CG32" s="291" t="s">
        <v>172</v>
      </c>
      <c r="CH32" s="291" t="s">
        <v>172</v>
      </c>
      <c r="CI32" s="291">
        <v>3433</v>
      </c>
      <c r="CJ32" s="291">
        <v>2037</v>
      </c>
      <c r="CK32" s="291">
        <v>1396</v>
      </c>
      <c r="CL32" s="291">
        <v>1826</v>
      </c>
      <c r="CM32" s="291">
        <v>1040</v>
      </c>
      <c r="CN32" s="291">
        <v>786</v>
      </c>
      <c r="CO32" s="291">
        <v>1330</v>
      </c>
      <c r="CP32" s="291">
        <v>917</v>
      </c>
      <c r="CQ32" s="291">
        <v>413</v>
      </c>
      <c r="CR32" s="291">
        <v>2871</v>
      </c>
      <c r="CS32" s="291">
        <v>2676</v>
      </c>
      <c r="CT32" s="291">
        <v>187</v>
      </c>
      <c r="CU32" s="291">
        <v>8</v>
      </c>
      <c r="CV32" s="291">
        <v>670</v>
      </c>
      <c r="CW32" s="291">
        <v>990</v>
      </c>
      <c r="CX32" s="291">
        <v>617</v>
      </c>
      <c r="CY32" s="291">
        <v>13200</v>
      </c>
      <c r="CZ32" s="291">
        <v>261</v>
      </c>
    </row>
    <row r="33" spans="1:104" s="15" customFormat="1" ht="18" customHeight="1">
      <c r="A33" s="32" t="s">
        <v>421</v>
      </c>
      <c r="B33" s="42"/>
      <c r="C33" s="292">
        <v>119</v>
      </c>
      <c r="D33" s="292">
        <v>765</v>
      </c>
      <c r="E33" s="292">
        <v>8</v>
      </c>
      <c r="F33" s="292">
        <v>109</v>
      </c>
      <c r="G33" s="292" t="s">
        <v>172</v>
      </c>
      <c r="H33" s="292" t="s">
        <v>172</v>
      </c>
      <c r="I33" s="292">
        <v>19</v>
      </c>
      <c r="J33" s="292">
        <v>172</v>
      </c>
      <c r="K33" s="292">
        <v>17</v>
      </c>
      <c r="L33" s="292">
        <v>111</v>
      </c>
      <c r="M33" s="307" t="s">
        <v>172</v>
      </c>
      <c r="N33" s="307" t="s">
        <v>172</v>
      </c>
      <c r="O33" s="307" t="s">
        <v>172</v>
      </c>
      <c r="P33" s="307" t="s">
        <v>172</v>
      </c>
      <c r="Q33" s="292">
        <v>3</v>
      </c>
      <c r="R33" s="292">
        <v>64</v>
      </c>
      <c r="S33" s="292">
        <v>18</v>
      </c>
      <c r="T33" s="292">
        <v>50</v>
      </c>
      <c r="U33" s="307" t="s">
        <v>172</v>
      </c>
      <c r="V33" s="307" t="s">
        <v>172</v>
      </c>
      <c r="W33" s="292" t="s">
        <v>172</v>
      </c>
      <c r="X33" s="292" t="s">
        <v>172</v>
      </c>
      <c r="Y33" s="292">
        <v>2</v>
      </c>
      <c r="Z33" s="292">
        <v>6</v>
      </c>
      <c r="AA33" s="292">
        <v>14</v>
      </c>
      <c r="AB33" s="292">
        <v>73</v>
      </c>
      <c r="AC33" s="292">
        <v>16</v>
      </c>
      <c r="AD33" s="292">
        <v>23</v>
      </c>
      <c r="AE33" s="292">
        <v>1</v>
      </c>
      <c r="AF33" s="292">
        <v>2</v>
      </c>
      <c r="AG33" s="292">
        <v>9</v>
      </c>
      <c r="AH33" s="292">
        <v>118</v>
      </c>
      <c r="AI33" s="292">
        <v>4</v>
      </c>
      <c r="AJ33" s="292">
        <v>13</v>
      </c>
      <c r="AK33" s="292">
        <v>8</v>
      </c>
      <c r="AL33" s="292">
        <v>24</v>
      </c>
      <c r="AM33" s="292">
        <v>273</v>
      </c>
      <c r="AN33" s="292">
        <v>165</v>
      </c>
      <c r="AO33" s="292">
        <v>1</v>
      </c>
      <c r="AP33" s="292">
        <v>439</v>
      </c>
      <c r="AQ33" s="292">
        <v>17</v>
      </c>
      <c r="AR33" s="292">
        <v>63</v>
      </c>
      <c r="AS33" s="292">
        <v>1423</v>
      </c>
      <c r="AT33" s="292">
        <v>1503</v>
      </c>
      <c r="AU33" s="292">
        <v>79</v>
      </c>
      <c r="AV33" s="292">
        <v>201.30944598800002</v>
      </c>
      <c r="AW33" s="292">
        <v>160</v>
      </c>
      <c r="AX33" s="292">
        <v>1131</v>
      </c>
      <c r="AY33" s="292">
        <v>259</v>
      </c>
      <c r="AZ33" s="292">
        <v>126</v>
      </c>
      <c r="BA33" s="292">
        <v>903</v>
      </c>
      <c r="BB33" s="292">
        <v>1561</v>
      </c>
      <c r="BC33" s="292">
        <v>151</v>
      </c>
      <c r="BD33" s="292">
        <v>4571.3094459879994</v>
      </c>
      <c r="BE33" s="292">
        <v>6513.3094459879994</v>
      </c>
      <c r="BF33" s="340">
        <v>2</v>
      </c>
      <c r="BG33" s="292">
        <v>6515.3094459879994</v>
      </c>
      <c r="BH33" s="343">
        <v>2589</v>
      </c>
      <c r="BI33" s="343">
        <v>254</v>
      </c>
      <c r="BJ33" s="343">
        <v>1906</v>
      </c>
      <c r="BK33" s="343">
        <v>1031</v>
      </c>
      <c r="BL33" s="343">
        <v>4749</v>
      </c>
      <c r="BM33" s="292">
        <v>264</v>
      </c>
      <c r="BN33" s="292">
        <v>257</v>
      </c>
      <c r="BO33" s="292">
        <v>7</v>
      </c>
      <c r="BP33" s="292">
        <v>254</v>
      </c>
      <c r="BQ33" s="292">
        <v>26</v>
      </c>
      <c r="BR33" s="292">
        <v>70</v>
      </c>
      <c r="BS33" s="292">
        <v>158</v>
      </c>
      <c r="BT33" s="292">
        <v>254</v>
      </c>
      <c r="BU33" s="292" t="s">
        <v>172</v>
      </c>
      <c r="BV33" s="292">
        <v>2</v>
      </c>
      <c r="BW33" s="292">
        <v>54</v>
      </c>
      <c r="BX33" s="292">
        <v>113</v>
      </c>
      <c r="BY33" s="292">
        <v>49</v>
      </c>
      <c r="BZ33" s="292">
        <v>24</v>
      </c>
      <c r="CA33" s="292">
        <v>4</v>
      </c>
      <c r="CB33" s="292">
        <v>6</v>
      </c>
      <c r="CC33" s="292">
        <v>2</v>
      </c>
      <c r="CD33" s="292" t="s">
        <v>172</v>
      </c>
      <c r="CE33" s="292" t="s">
        <v>172</v>
      </c>
      <c r="CF33" s="292" t="s">
        <v>172</v>
      </c>
      <c r="CG33" s="292" t="s">
        <v>172</v>
      </c>
      <c r="CH33" s="292" t="s">
        <v>172</v>
      </c>
      <c r="CI33" s="292">
        <v>678</v>
      </c>
      <c r="CJ33" s="292">
        <v>358</v>
      </c>
      <c r="CK33" s="292">
        <v>320</v>
      </c>
      <c r="CL33" s="292">
        <v>311</v>
      </c>
      <c r="CM33" s="292">
        <v>137</v>
      </c>
      <c r="CN33" s="292">
        <v>174</v>
      </c>
      <c r="CO33" s="292">
        <v>220</v>
      </c>
      <c r="CP33" s="292">
        <v>122</v>
      </c>
      <c r="CQ33" s="292">
        <v>98</v>
      </c>
      <c r="CR33" s="292">
        <v>247</v>
      </c>
      <c r="CS33" s="292">
        <v>218</v>
      </c>
      <c r="CT33" s="292">
        <v>29</v>
      </c>
      <c r="CU33" s="292">
        <v>1</v>
      </c>
      <c r="CV33" s="292">
        <v>140</v>
      </c>
      <c r="CW33" s="292">
        <v>194</v>
      </c>
      <c r="CX33" s="292">
        <v>95</v>
      </c>
      <c r="CY33" s="292">
        <v>918</v>
      </c>
      <c r="CZ33" s="292" t="s">
        <v>492</v>
      </c>
    </row>
    <row r="34" spans="1:104" s="55" customFormat="1" ht="12" customHeight="1">
      <c r="C34" s="293" t="s">
        <v>532</v>
      </c>
      <c r="D34" s="14"/>
      <c r="E34" s="14"/>
      <c r="F34" s="14"/>
      <c r="G34" s="14"/>
      <c r="H34" s="14"/>
      <c r="I34" s="14"/>
      <c r="J34" s="14"/>
      <c r="K34" s="14"/>
      <c r="L34" s="14"/>
      <c r="M34" s="14"/>
      <c r="N34" s="14"/>
      <c r="O34" s="14"/>
      <c r="P34" s="14"/>
      <c r="Q34" s="14"/>
      <c r="R34" s="14"/>
      <c r="S34" s="311"/>
      <c r="T34" s="311"/>
      <c r="U34" s="311"/>
      <c r="V34" s="311"/>
      <c r="W34" s="311"/>
      <c r="X34" s="311"/>
      <c r="Y34" s="311"/>
      <c r="Z34" s="311"/>
      <c r="AA34" s="311"/>
      <c r="AB34" s="311"/>
      <c r="AC34" s="311"/>
      <c r="AD34" s="311"/>
      <c r="AE34" s="311"/>
      <c r="AF34" s="311"/>
      <c r="AG34" s="311"/>
      <c r="AH34" s="311"/>
      <c r="AI34" s="311"/>
      <c r="AJ34" s="311"/>
      <c r="AK34" s="14"/>
      <c r="AL34" s="14"/>
      <c r="AM34" s="55" t="s">
        <v>418</v>
      </c>
      <c r="BH34" s="55" t="s">
        <v>199</v>
      </c>
      <c r="BM34" s="344" t="s">
        <v>265</v>
      </c>
      <c r="BQ34" s="344"/>
      <c r="BR34" s="344"/>
      <c r="BS34" s="344"/>
      <c r="BT34" s="344" t="s">
        <v>470</v>
      </c>
      <c r="BU34" s="344"/>
      <c r="BV34" s="355"/>
      <c r="BZ34" s="344"/>
      <c r="CI34" s="55" t="s">
        <v>241</v>
      </c>
      <c r="CJ34" s="364"/>
      <c r="CL34" s="55" t="s">
        <v>11</v>
      </c>
      <c r="CO34" s="55" t="s">
        <v>409</v>
      </c>
      <c r="CP34" s="364"/>
      <c r="CR34" s="344" t="s">
        <v>533</v>
      </c>
      <c r="CV34" s="344" t="s">
        <v>524</v>
      </c>
      <c r="CW34" s="158"/>
      <c r="CX34" s="158"/>
      <c r="CY34" s="284" t="s">
        <v>258</v>
      </c>
      <c r="CZ34" s="284"/>
    </row>
    <row r="35" spans="1:104" s="55" customFormat="1" ht="12" customHeight="1">
      <c r="C35" s="293" t="s">
        <v>56</v>
      </c>
      <c r="D35" s="14"/>
      <c r="E35" s="14"/>
      <c r="F35" s="14"/>
      <c r="G35" s="14"/>
      <c r="H35" s="14"/>
      <c r="I35" s="14"/>
      <c r="J35" s="14"/>
      <c r="K35" s="14"/>
      <c r="L35" s="14"/>
      <c r="M35" s="14"/>
      <c r="N35" s="14"/>
      <c r="O35" s="14"/>
      <c r="P35" s="14"/>
      <c r="Q35" s="14"/>
      <c r="R35" s="14"/>
      <c r="S35" s="311"/>
      <c r="T35" s="311"/>
      <c r="U35" s="311"/>
      <c r="V35" s="311"/>
      <c r="W35" s="311"/>
      <c r="X35" s="311"/>
      <c r="Y35" s="311"/>
      <c r="Z35" s="311"/>
      <c r="AA35" s="311"/>
      <c r="AB35" s="311"/>
      <c r="AC35" s="311"/>
      <c r="AD35" s="311"/>
      <c r="AE35" s="311"/>
      <c r="AF35" s="311"/>
      <c r="AG35" s="311"/>
      <c r="AH35" s="311"/>
      <c r="AI35" s="311"/>
      <c r="AJ35" s="311"/>
      <c r="AK35" s="14"/>
      <c r="AL35" s="14"/>
      <c r="AM35" s="55" t="s">
        <v>518</v>
      </c>
      <c r="BH35" s="344"/>
      <c r="BI35" s="344"/>
      <c r="BJ35" s="344"/>
      <c r="BM35" s="344" t="s">
        <v>114</v>
      </c>
      <c r="BQ35" s="344"/>
      <c r="BR35" s="344"/>
      <c r="BZ35" s="344"/>
      <c r="CJ35" s="365"/>
      <c r="CK35" s="365"/>
      <c r="CP35" s="364"/>
      <c r="CR35" s="344" t="s">
        <v>53</v>
      </c>
      <c r="CV35" s="344"/>
      <c r="CW35" s="371"/>
      <c r="CX35" s="371"/>
      <c r="CY35" s="55" t="s">
        <v>535</v>
      </c>
      <c r="CZ35" s="376"/>
    </row>
    <row r="36" spans="1:104" s="55" customFormat="1" ht="12" customHeight="1">
      <c r="C36" s="294" t="s">
        <v>84</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BH36" s="344"/>
      <c r="BI36" s="344"/>
      <c r="BJ36" s="344"/>
      <c r="BM36" s="344" t="s">
        <v>442</v>
      </c>
      <c r="BQ36" s="344"/>
      <c r="BR36" s="344"/>
      <c r="BZ36" s="344"/>
      <c r="CJ36" s="365"/>
      <c r="CK36" s="365"/>
      <c r="CP36" s="364"/>
      <c r="CR36" s="55" t="s">
        <v>534</v>
      </c>
      <c r="CV36" s="344"/>
      <c r="CW36" s="371"/>
      <c r="CX36" s="371"/>
      <c r="CY36" s="157" t="s">
        <v>536</v>
      </c>
      <c r="CZ36" s="284"/>
    </row>
    <row r="37" spans="1:104" s="55" customFormat="1" ht="12" customHeight="1">
      <c r="C37" s="293" t="s">
        <v>498</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BH37" s="344"/>
      <c r="BI37" s="344"/>
      <c r="BJ37" s="344"/>
      <c r="BM37" s="344" t="s">
        <v>354</v>
      </c>
      <c r="BQ37" s="344"/>
      <c r="BR37" s="344"/>
      <c r="CJ37" s="365"/>
      <c r="CK37" s="365"/>
      <c r="CP37" s="364"/>
      <c r="CW37" s="371"/>
      <c r="CX37" s="371"/>
      <c r="CY37" s="374" t="s">
        <v>260</v>
      </c>
    </row>
    <row r="38" spans="1:104" s="55" customFormat="1" ht="12" customHeight="1">
      <c r="C38" s="284"/>
      <c r="D38" s="284"/>
      <c r="E38" s="284"/>
      <c r="F38" s="284"/>
      <c r="G38" s="284"/>
      <c r="H38" s="284"/>
      <c r="I38" s="284"/>
      <c r="J38" s="284"/>
      <c r="K38" s="284"/>
      <c r="L38" s="28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BH38" s="344"/>
      <c r="BI38" s="344"/>
      <c r="BJ38" s="344"/>
      <c r="BM38" s="344" t="s">
        <v>453</v>
      </c>
      <c r="BQ38" s="344"/>
      <c r="BR38" s="344"/>
      <c r="CJ38" s="366"/>
      <c r="CW38" s="371"/>
      <c r="CY38" s="55" t="s">
        <v>446</v>
      </c>
    </row>
    <row r="39" spans="1:104" s="55" customFormat="1" ht="12" customHeight="1">
      <c r="C39" s="284"/>
      <c r="D39" s="284"/>
      <c r="E39" s="284"/>
      <c r="F39" s="284"/>
      <c r="G39" s="284"/>
      <c r="H39" s="284"/>
      <c r="I39" s="284"/>
      <c r="J39" s="284"/>
      <c r="K39" s="284"/>
      <c r="L39" s="28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BH39" s="344"/>
      <c r="BI39" s="344"/>
      <c r="BJ39" s="344"/>
      <c r="BM39" s="344" t="s">
        <v>357</v>
      </c>
      <c r="BQ39" s="344"/>
      <c r="BR39" s="344"/>
      <c r="CY39" s="55" t="s">
        <v>137</v>
      </c>
    </row>
    <row r="40" spans="1:104" s="55" customFormat="1" ht="12" customHeight="1">
      <c r="C40" s="284"/>
      <c r="D40" s="284"/>
      <c r="E40" s="284"/>
      <c r="F40" s="284"/>
      <c r="G40" s="284"/>
      <c r="H40" s="284"/>
      <c r="I40" s="284"/>
      <c r="J40" s="284"/>
      <c r="K40" s="284"/>
      <c r="L40" s="28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BH40" s="344"/>
      <c r="BI40" s="344"/>
      <c r="BJ40" s="344"/>
      <c r="BM40" s="344" t="s">
        <v>443</v>
      </c>
      <c r="BQ40" s="344"/>
      <c r="BR40" s="344"/>
    </row>
    <row r="41" spans="1:104" s="55" customFormat="1" ht="12" customHeight="1">
      <c r="C41" s="284"/>
      <c r="D41" s="284"/>
      <c r="E41" s="284"/>
      <c r="F41" s="284"/>
      <c r="G41" s="284"/>
      <c r="H41" s="284"/>
      <c r="I41" s="284"/>
      <c r="J41" s="284"/>
      <c r="K41" s="284"/>
      <c r="L41" s="28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BH41" s="344"/>
      <c r="BI41" s="344"/>
      <c r="BJ41" s="344"/>
      <c r="BM41" s="344" t="s">
        <v>303</v>
      </c>
      <c r="BQ41" s="344"/>
      <c r="BR41" s="344"/>
    </row>
    <row r="42" spans="1:104" s="55" customFormat="1" ht="12" customHeight="1">
      <c r="C42" s="284"/>
      <c r="D42" s="284"/>
      <c r="E42" s="284"/>
      <c r="F42" s="284"/>
      <c r="G42" s="284"/>
      <c r="H42" s="284"/>
      <c r="I42" s="284"/>
      <c r="J42" s="284"/>
      <c r="K42" s="284"/>
      <c r="L42" s="28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BH42" s="344"/>
      <c r="BI42" s="344"/>
      <c r="BJ42" s="344"/>
      <c r="BM42" s="55" t="s">
        <v>445</v>
      </c>
      <c r="BQ42" s="344"/>
      <c r="BR42" s="344"/>
    </row>
    <row r="43" spans="1:104" s="55" customFormat="1" ht="12" customHeight="1">
      <c r="C43" s="284"/>
      <c r="D43" s="284"/>
      <c r="E43" s="284"/>
      <c r="F43" s="284"/>
      <c r="G43" s="284"/>
      <c r="H43" s="284"/>
      <c r="I43" s="284"/>
      <c r="J43" s="284"/>
      <c r="K43" s="284"/>
      <c r="L43" s="28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BI43" s="344"/>
      <c r="BJ43" s="344"/>
      <c r="BM43" s="344" t="s">
        <v>448</v>
      </c>
      <c r="BQ43" s="344"/>
      <c r="BR43" s="344"/>
    </row>
    <row r="44" spans="1:104" s="55" customFormat="1" ht="12" customHeight="1">
      <c r="C44" s="284"/>
      <c r="D44" s="284"/>
      <c r="E44" s="284"/>
      <c r="F44" s="284"/>
      <c r="G44" s="284"/>
      <c r="H44" s="284"/>
      <c r="I44" s="284"/>
      <c r="J44" s="284"/>
      <c r="K44" s="284"/>
      <c r="L44" s="28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BH44" s="344"/>
      <c r="BI44" s="344"/>
      <c r="BJ44" s="344"/>
      <c r="BM44" s="55" t="s">
        <v>339</v>
      </c>
      <c r="BQ44" s="344"/>
      <c r="BR44" s="344"/>
      <c r="CY44" s="55"/>
    </row>
    <row r="45" spans="1:104" s="55" customFormat="1" ht="12" customHeight="1">
      <c r="C45" s="284"/>
      <c r="D45" s="284"/>
      <c r="E45" s="284"/>
      <c r="F45" s="284"/>
      <c r="G45" s="284"/>
      <c r="H45" s="284"/>
      <c r="I45" s="284"/>
      <c r="J45" s="284"/>
      <c r="K45" s="284"/>
      <c r="L45" s="28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BM45" s="344" t="s">
        <v>248</v>
      </c>
      <c r="BU45" s="55"/>
      <c r="BV45" s="55"/>
      <c r="CY45" s="55"/>
    </row>
    <row r="46" spans="1:104" s="55" customFormat="1" ht="12" customHeight="1">
      <c r="C46" s="284"/>
      <c r="D46" s="284"/>
      <c r="E46" s="284"/>
      <c r="F46" s="284"/>
      <c r="G46" s="284"/>
      <c r="H46" s="284"/>
      <c r="I46" s="284"/>
      <c r="J46" s="284"/>
      <c r="K46" s="284"/>
      <c r="L46" s="28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BH46" s="344"/>
      <c r="BM46" s="55" t="s">
        <v>454</v>
      </c>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row>
    <row r="47" spans="1:104" s="284" customFormat="1" ht="12" customHeight="1">
      <c r="B47" s="55"/>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t="s">
        <v>193</v>
      </c>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row>
    <row r="48" spans="1:104" ht="12" customHeight="1"/>
    <row r="49" ht="12" customHeight="1"/>
  </sheetData>
  <mergeCells count="10">
    <mergeCell ref="CY3:CZ3"/>
    <mergeCell ref="A4:B4"/>
    <mergeCell ref="M4:N4"/>
    <mergeCell ref="W4:X4"/>
    <mergeCell ref="AA4:AB4"/>
    <mergeCell ref="AC4:AD4"/>
    <mergeCell ref="AE4:AF4"/>
    <mergeCell ref="A6:B6"/>
    <mergeCell ref="A7:B7"/>
    <mergeCell ref="A8:B8"/>
  </mergeCells>
  <phoneticPr fontId="4"/>
  <pageMargins left="0.78740157480314965" right="0.78740157480314965" top="0.74803149606299213" bottom="0.74803149606299213" header="0.31496062992125984" footer="0.31496062992125984"/>
  <pageSetup paperSize="9" scale="97" firstPageNumber="143" fitToWidth="0"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colBreaks count="4" manualBreakCount="4">
    <brk id="59" max="54" man="1"/>
    <brk id="64" max="54" man="1"/>
    <brk id="71" max="46" man="1"/>
    <brk id="99" max="54" man="1"/>
  </col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DC52"/>
  <sheetViews>
    <sheetView showGridLines="0" tabSelected="1" view="pageBreakPreview" zoomScaleSheetLayoutView="100" workbookViewId="0">
      <pane xSplit="2" topLeftCell="AA1" activePane="topRight" state="frozen"/>
      <selection pane="topRight" activeCell="AK37" sqref="AK37"/>
    </sheetView>
  </sheetViews>
  <sheetFormatPr defaultColWidth="7.125" defaultRowHeight="12" customHeight="1"/>
  <cols>
    <col min="1" max="1" width="3.625" style="284" customWidth="1"/>
    <col min="2" max="2" width="11.625" style="55" customWidth="1"/>
    <col min="3" max="3" width="9.625" style="378" customWidth="1"/>
    <col min="4" max="4" width="8.625" style="378" customWidth="1"/>
    <col min="5" max="5" width="9.625" style="378" customWidth="1"/>
    <col min="6" max="6" width="8.625" style="378" customWidth="1"/>
    <col min="7" max="7" width="9.625" style="378" customWidth="1"/>
    <col min="8" max="8" width="8.625" style="378" customWidth="1"/>
    <col min="9" max="9" width="9.625" style="378" customWidth="1"/>
    <col min="10" max="10" width="8.625" style="378" customWidth="1"/>
    <col min="11" max="13" width="10.625" style="378" customWidth="1"/>
    <col min="14" max="14" width="8.625" style="378" customWidth="1"/>
    <col min="15" max="16" width="11.75" style="378" customWidth="1"/>
    <col min="17" max="20" width="11.125" style="378" customWidth="1"/>
    <col min="21" max="22" width="12.125" style="378" customWidth="1"/>
    <col min="23" max="23" width="12.625" style="378" customWidth="1"/>
    <col min="24" max="24" width="12.375" style="378" customWidth="1"/>
    <col min="25" max="25" width="12.625" style="378" customWidth="1"/>
    <col min="26" max="26" width="10.625" style="378" customWidth="1"/>
    <col min="27" max="29" width="12.625" style="378" customWidth="1"/>
    <col min="30" max="31" width="11.625" style="378" customWidth="1"/>
    <col min="32" max="32" width="12.625" style="378" customWidth="1"/>
    <col min="33" max="33" width="11.625" style="378" customWidth="1"/>
    <col min="34" max="35" width="13.625" style="378" customWidth="1"/>
    <col min="36" max="37" width="11.625" style="378" customWidth="1"/>
    <col min="38" max="39" width="12.625" style="378" customWidth="1"/>
    <col min="40" max="41" width="13.125" style="378" customWidth="1"/>
    <col min="42" max="42" width="5.625" customWidth="1"/>
    <col min="43" max="43" width="6.625" customWidth="1"/>
    <col min="44" max="45" width="11.625" customWidth="1"/>
    <col min="46" max="46" width="11.625" style="379" customWidth="1"/>
    <col min="47" max="47" width="10.375" style="379" customWidth="1"/>
    <col min="48" max="48" width="10.625" style="379" customWidth="1"/>
    <col min="49" max="49" width="4.875" style="379" customWidth="1"/>
    <col min="50" max="50" width="5.875" style="379" customWidth="1"/>
    <col min="51" max="52" width="10.625" style="379" customWidth="1"/>
    <col min="53" max="54" width="10.125" style="379" customWidth="1"/>
    <col min="55" max="56" width="5.625" style="379" customWidth="1"/>
    <col min="57" max="57" width="12.625" style="379" customWidth="1"/>
    <col min="58" max="58" width="10.625" style="379" customWidth="1"/>
    <col min="59" max="59" width="12.625" style="379" customWidth="1"/>
    <col min="60" max="61" width="11.625" style="379" customWidth="1"/>
    <col min="62" max="62" width="10.625" style="379" customWidth="1"/>
    <col min="63" max="63" width="11.625" style="379" customWidth="1"/>
    <col min="64" max="64" width="10.625" style="379" customWidth="1"/>
    <col min="65" max="65" width="11.625" style="379" customWidth="1"/>
    <col min="66" max="66" width="10.625" style="379" customWidth="1"/>
    <col min="67" max="68" width="11.625" style="379" customWidth="1"/>
    <col min="69" max="72" width="12.625" style="379" customWidth="1"/>
    <col min="73" max="85" width="13.625" style="379" customWidth="1"/>
    <col min="86" max="87" width="7.625" style="378" customWidth="1"/>
    <col min="88" max="90" width="11.625" style="378" customWidth="1"/>
    <col min="91" max="92" width="7.625" style="378" customWidth="1"/>
    <col min="93" max="95" width="11.625" style="378" customWidth="1"/>
    <col min="96" max="98" width="10.25" style="380" customWidth="1"/>
    <col min="99" max="99" width="10.125" style="379" customWidth="1"/>
    <col min="100" max="100" width="11.88671875" style="379" bestFit="1" customWidth="1"/>
    <col min="101" max="101" width="10.125" style="379" customWidth="1"/>
    <col min="102" max="102" width="11.88671875" style="379" bestFit="1" customWidth="1"/>
    <col min="103" max="105" width="11.625" style="378" customWidth="1"/>
    <col min="106" max="107" width="11.625" style="293" customWidth="1"/>
    <col min="108" max="16384" width="7.125" style="293"/>
  </cols>
  <sheetData>
    <row r="1" spans="1:107" ht="13.5" customHeight="1">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507"/>
      <c r="AQ1" s="507"/>
      <c r="AR1" s="507"/>
      <c r="AS1" s="507"/>
      <c r="AT1" s="18"/>
      <c r="AU1" s="18"/>
      <c r="AV1" s="18"/>
      <c r="AW1" s="532"/>
      <c r="AX1" s="18"/>
      <c r="AY1" s="18"/>
      <c r="AZ1" s="18"/>
      <c r="BA1" s="18"/>
      <c r="BB1" s="18"/>
      <c r="BC1" s="532"/>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5"/>
      <c r="CI1" s="15"/>
      <c r="CJ1" s="15"/>
      <c r="CK1" s="15"/>
      <c r="CL1" s="15"/>
      <c r="CM1" s="15"/>
      <c r="CN1" s="15"/>
      <c r="CO1" s="15"/>
      <c r="CP1" s="15"/>
      <c r="CQ1" s="15"/>
      <c r="CR1" s="17"/>
      <c r="CS1" s="17"/>
      <c r="CT1" s="17"/>
      <c r="CU1" s="18"/>
      <c r="CV1" s="18"/>
      <c r="CW1" s="18"/>
      <c r="CX1" s="18"/>
      <c r="CY1" s="15"/>
      <c r="CZ1" s="15"/>
      <c r="DA1" s="15"/>
      <c r="DB1" s="14"/>
      <c r="DC1" s="14"/>
    </row>
    <row r="2" spans="1:107" s="0" customFormat="1" ht="13.5" customHeight="1">
      <c r="A2" s="0"/>
      <c r="B2" s="0"/>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row>
    <row r="3" spans="1:107" s="378" customFormat="1" ht="15" customHeight="1">
      <c r="A3" s="384"/>
      <c r="B3" s="133"/>
      <c r="C3" s="130" t="s">
        <v>479</v>
      </c>
      <c r="D3" s="324"/>
      <c r="E3" s="324"/>
      <c r="F3" s="324"/>
      <c r="G3" s="324"/>
      <c r="H3" s="324"/>
      <c r="I3" s="324"/>
      <c r="J3" s="325"/>
      <c r="K3" s="130" t="s">
        <v>359</v>
      </c>
      <c r="L3" s="324"/>
      <c r="M3" s="324"/>
      <c r="N3" s="324"/>
      <c r="O3" s="324"/>
      <c r="P3" s="325"/>
      <c r="Q3" s="347" t="s">
        <v>359</v>
      </c>
      <c r="R3" s="347"/>
      <c r="S3" s="347"/>
      <c r="T3" s="140"/>
      <c r="U3" s="130" t="s">
        <v>508</v>
      </c>
      <c r="V3" s="325"/>
      <c r="W3" s="130" t="s">
        <v>487</v>
      </c>
      <c r="X3" s="324"/>
      <c r="Y3" s="324"/>
      <c r="Z3" s="324"/>
      <c r="AA3" s="324"/>
      <c r="AB3" s="325"/>
      <c r="AC3" s="424" t="s">
        <v>360</v>
      </c>
      <c r="AD3" s="130" t="s">
        <v>460</v>
      </c>
      <c r="AE3" s="324"/>
      <c r="AF3" s="324"/>
      <c r="AG3" s="324"/>
      <c r="AH3" s="325"/>
      <c r="AI3" s="491" t="s">
        <v>384</v>
      </c>
      <c r="AJ3" s="130" t="s">
        <v>431</v>
      </c>
      <c r="AK3" s="324"/>
      <c r="AL3" s="324"/>
      <c r="AM3" s="325"/>
      <c r="AN3" s="130" t="s">
        <v>420</v>
      </c>
      <c r="AO3" s="325"/>
      <c r="AP3" s="130" t="s">
        <v>305</v>
      </c>
      <c r="AQ3" s="324"/>
      <c r="AR3" s="324"/>
      <c r="AS3" s="324"/>
      <c r="AT3" s="325"/>
      <c r="AU3" s="130" t="s">
        <v>3</v>
      </c>
      <c r="AV3" s="324"/>
      <c r="AW3" s="324"/>
      <c r="AX3" s="324"/>
      <c r="AY3" s="324"/>
      <c r="AZ3" s="324"/>
      <c r="BA3" s="324"/>
      <c r="BB3" s="325"/>
      <c r="BC3" s="324" t="s">
        <v>465</v>
      </c>
      <c r="BD3" s="324"/>
      <c r="BE3" s="324"/>
      <c r="BF3" s="324"/>
      <c r="BG3" s="130" t="s">
        <v>422</v>
      </c>
      <c r="BH3" s="325"/>
      <c r="BI3" s="130" t="s">
        <v>229</v>
      </c>
      <c r="BJ3" s="324"/>
      <c r="BK3" s="324"/>
      <c r="BL3" s="324"/>
      <c r="BM3" s="324"/>
      <c r="BN3" s="325"/>
      <c r="BO3" s="570" t="s">
        <v>229</v>
      </c>
      <c r="BP3" s="573"/>
      <c r="BQ3" s="130" t="s">
        <v>168</v>
      </c>
      <c r="BR3" s="205"/>
      <c r="BS3" s="205"/>
      <c r="BT3" s="213"/>
      <c r="BU3" s="130" t="s">
        <v>30</v>
      </c>
      <c r="BV3" s="324"/>
      <c r="BW3" s="324"/>
      <c r="BX3" s="324"/>
      <c r="BY3" s="325"/>
      <c r="BZ3" s="130" t="s">
        <v>151</v>
      </c>
      <c r="CA3" s="324"/>
      <c r="CB3" s="324"/>
      <c r="CC3" s="324"/>
      <c r="CD3" s="325"/>
      <c r="CE3" s="324" t="s">
        <v>105</v>
      </c>
      <c r="CF3" s="324"/>
      <c r="CG3" s="325"/>
      <c r="CH3" s="130" t="s">
        <v>476</v>
      </c>
      <c r="CI3" s="324"/>
      <c r="CJ3" s="325"/>
      <c r="CK3" s="324" t="s">
        <v>552</v>
      </c>
      <c r="CL3" s="324"/>
      <c r="CM3" s="324"/>
      <c r="CN3" s="324"/>
      <c r="CO3" s="324"/>
      <c r="CP3" s="324"/>
      <c r="CQ3" s="325"/>
      <c r="CR3" s="599" t="s">
        <v>40</v>
      </c>
      <c r="CS3" s="610"/>
      <c r="CT3" s="616"/>
      <c r="CU3" s="130" t="s">
        <v>14</v>
      </c>
      <c r="CV3" s="324"/>
      <c r="CW3" s="324"/>
      <c r="CX3" s="325"/>
      <c r="CY3" s="130" t="s">
        <v>323</v>
      </c>
      <c r="CZ3" s="347"/>
      <c r="DA3" s="140"/>
      <c r="DB3" s="130" t="s">
        <v>424</v>
      </c>
      <c r="DC3" s="325"/>
    </row>
    <row r="4" spans="1:107" s="378" customFormat="1" ht="12" customHeight="1">
      <c r="A4" s="385" t="s">
        <v>458</v>
      </c>
      <c r="B4" s="390"/>
      <c r="C4" s="130" t="s">
        <v>506</v>
      </c>
      <c r="D4" s="324"/>
      <c r="E4" s="324"/>
      <c r="F4" s="324"/>
      <c r="G4" s="324"/>
      <c r="H4" s="324"/>
      <c r="I4" s="324"/>
      <c r="J4" s="325"/>
      <c r="K4" s="347" t="s">
        <v>311</v>
      </c>
      <c r="L4" s="347"/>
      <c r="M4" s="347"/>
      <c r="N4" s="140"/>
      <c r="O4" s="130" t="s">
        <v>509</v>
      </c>
      <c r="P4" s="325"/>
      <c r="Q4" s="324" t="s">
        <v>509</v>
      </c>
      <c r="R4" s="324"/>
      <c r="S4" s="324"/>
      <c r="T4" s="325"/>
      <c r="U4" s="131" t="s">
        <v>45</v>
      </c>
      <c r="V4" s="140"/>
      <c r="W4" s="131" t="s">
        <v>311</v>
      </c>
      <c r="X4" s="347"/>
      <c r="Y4" s="347"/>
      <c r="Z4" s="140"/>
      <c r="AA4" s="130" t="s">
        <v>509</v>
      </c>
      <c r="AB4" s="325"/>
      <c r="AC4" s="140" t="s">
        <v>510</v>
      </c>
      <c r="AD4" s="486"/>
      <c r="AE4" s="486"/>
      <c r="AF4" s="486"/>
      <c r="AG4" s="384"/>
      <c r="AH4" s="133"/>
      <c r="AI4" s="492" t="s">
        <v>246</v>
      </c>
      <c r="AJ4" s="486"/>
      <c r="AK4" s="486"/>
      <c r="AL4" s="486"/>
      <c r="AM4" s="486"/>
      <c r="AN4" s="133"/>
      <c r="AO4" s="486"/>
      <c r="AP4" s="130" t="s">
        <v>449</v>
      </c>
      <c r="AQ4" s="324"/>
      <c r="AR4" s="324"/>
      <c r="AS4" s="324"/>
      <c r="AT4" s="325"/>
      <c r="AU4" s="130" t="s">
        <v>60</v>
      </c>
      <c r="AV4" s="324"/>
      <c r="AW4" s="324"/>
      <c r="AX4" s="324"/>
      <c r="AY4" s="324"/>
      <c r="AZ4" s="325"/>
      <c r="BA4" s="408" t="s">
        <v>428</v>
      </c>
      <c r="BB4" s="430"/>
      <c r="BC4" s="408" t="s">
        <v>511</v>
      </c>
      <c r="BD4" s="408"/>
      <c r="BE4" s="408"/>
      <c r="BF4" s="408"/>
      <c r="BG4" s="399" t="s">
        <v>270</v>
      </c>
      <c r="BH4" s="430"/>
      <c r="BI4" s="399" t="s">
        <v>273</v>
      </c>
      <c r="BJ4" s="430"/>
      <c r="BK4" s="399" t="s">
        <v>152</v>
      </c>
      <c r="BL4" s="430"/>
      <c r="BM4" s="563" t="s">
        <v>274</v>
      </c>
      <c r="BN4" s="566"/>
      <c r="BO4" s="408" t="s">
        <v>275</v>
      </c>
      <c r="BP4" s="430"/>
      <c r="BQ4" s="94"/>
      <c r="BR4" s="94"/>
      <c r="BS4" s="94"/>
      <c r="BT4" s="94"/>
      <c r="BU4" s="399" t="s">
        <v>489</v>
      </c>
      <c r="BV4" s="408"/>
      <c r="BW4" s="408"/>
      <c r="BX4" s="408"/>
      <c r="BY4" s="430"/>
      <c r="BZ4" s="399" t="s">
        <v>399</v>
      </c>
      <c r="CA4" s="408"/>
      <c r="CB4" s="408"/>
      <c r="CC4" s="408"/>
      <c r="CD4" s="430"/>
      <c r="CE4" s="408" t="s">
        <v>194</v>
      </c>
      <c r="CF4" s="408"/>
      <c r="CG4" s="430"/>
      <c r="CH4" s="399" t="s">
        <v>512</v>
      </c>
      <c r="CI4" s="408"/>
      <c r="CJ4" s="430"/>
      <c r="CK4" s="408" t="s">
        <v>512</v>
      </c>
      <c r="CL4" s="430"/>
      <c r="CM4" s="399" t="s">
        <v>192</v>
      </c>
      <c r="CN4" s="408"/>
      <c r="CO4" s="408"/>
      <c r="CP4" s="408"/>
      <c r="CQ4" s="430"/>
      <c r="CR4" s="600" t="s">
        <v>179</v>
      </c>
      <c r="CS4" s="611"/>
      <c r="CT4" s="617"/>
      <c r="CU4" s="399" t="s">
        <v>295</v>
      </c>
      <c r="CV4" s="430"/>
      <c r="CW4" s="399" t="s">
        <v>450</v>
      </c>
      <c r="CX4" s="430"/>
      <c r="CY4" s="94"/>
      <c r="CZ4" s="94"/>
      <c r="DA4" s="94"/>
      <c r="DB4" s="94"/>
      <c r="DC4" s="94"/>
    </row>
    <row r="5" spans="1:107" s="378" customFormat="1" ht="12" customHeight="1">
      <c r="A5" s="385"/>
      <c r="B5" s="390"/>
      <c r="C5" s="399" t="s">
        <v>507</v>
      </c>
      <c r="D5" s="408"/>
      <c r="E5" s="408"/>
      <c r="F5" s="408"/>
      <c r="G5" s="408"/>
      <c r="H5" s="408"/>
      <c r="I5" s="408"/>
      <c r="J5" s="430"/>
      <c r="K5" s="324" t="s">
        <v>142</v>
      </c>
      <c r="L5" s="325"/>
      <c r="M5" s="124"/>
      <c r="N5" s="133"/>
      <c r="O5" s="142"/>
      <c r="P5" s="96" t="s">
        <v>22</v>
      </c>
      <c r="Q5" s="461" t="s">
        <v>162</v>
      </c>
      <c r="R5" s="467"/>
      <c r="S5" s="142"/>
      <c r="T5" s="326" t="s">
        <v>504</v>
      </c>
      <c r="U5" s="124"/>
      <c r="V5" s="133"/>
      <c r="W5" s="124"/>
      <c r="X5" s="133"/>
      <c r="Y5" s="124"/>
      <c r="Z5" s="133"/>
      <c r="AA5" s="142"/>
      <c r="AB5" s="142"/>
      <c r="AC5" s="482"/>
      <c r="AD5" s="143" t="s">
        <v>249</v>
      </c>
      <c r="AE5" s="143" t="s">
        <v>251</v>
      </c>
      <c r="AF5" s="449" t="s">
        <v>208</v>
      </c>
      <c r="AG5" s="43" t="s">
        <v>503</v>
      </c>
      <c r="AH5" s="38"/>
      <c r="AI5" s="493"/>
      <c r="AJ5" s="143" t="s">
        <v>252</v>
      </c>
      <c r="AK5" s="143" t="s">
        <v>251</v>
      </c>
      <c r="AL5" s="143" t="s">
        <v>255</v>
      </c>
      <c r="AM5" s="143" t="s">
        <v>259</v>
      </c>
      <c r="AN5" s="143" t="s">
        <v>141</v>
      </c>
      <c r="AO5" s="143" t="s">
        <v>256</v>
      </c>
      <c r="AP5" s="130" t="s">
        <v>314</v>
      </c>
      <c r="AQ5" s="324"/>
      <c r="AR5" s="325"/>
      <c r="AS5" s="130" t="s">
        <v>253</v>
      </c>
      <c r="AT5" s="325"/>
      <c r="AU5" s="130" t="s">
        <v>266</v>
      </c>
      <c r="AV5" s="325"/>
      <c r="AW5" s="131" t="s">
        <v>267</v>
      </c>
      <c r="AX5" s="347"/>
      <c r="AY5" s="347"/>
      <c r="AZ5" s="140"/>
      <c r="BA5" s="324" t="s">
        <v>268</v>
      </c>
      <c r="BB5" s="140"/>
      <c r="BC5" s="549"/>
      <c r="BD5" s="549"/>
      <c r="BE5" s="549"/>
      <c r="BF5" s="549"/>
      <c r="BG5" s="45"/>
      <c r="BH5" s="60"/>
      <c r="BI5" s="45"/>
      <c r="BJ5" s="60"/>
      <c r="BK5" s="45"/>
      <c r="BL5" s="60"/>
      <c r="BM5" s="564"/>
      <c r="BN5" s="567"/>
      <c r="BO5" s="571"/>
      <c r="BP5" s="60"/>
      <c r="BQ5" s="143" t="s">
        <v>36</v>
      </c>
      <c r="BR5" s="143" t="s">
        <v>96</v>
      </c>
      <c r="BS5" s="143" t="s">
        <v>238</v>
      </c>
      <c r="BT5" s="143" t="s">
        <v>277</v>
      </c>
      <c r="BU5" s="45"/>
      <c r="BV5" s="571"/>
      <c r="BW5" s="571"/>
      <c r="BX5" s="571"/>
      <c r="BY5" s="60"/>
      <c r="BZ5" s="45"/>
      <c r="CA5" s="571"/>
      <c r="CB5" s="571"/>
      <c r="CC5" s="571"/>
      <c r="CD5" s="60"/>
      <c r="CE5" s="571"/>
      <c r="CF5" s="571"/>
      <c r="CG5" s="60"/>
      <c r="CH5" s="45"/>
      <c r="CI5" s="571"/>
      <c r="CJ5" s="60"/>
      <c r="CK5" s="571"/>
      <c r="CL5" s="60"/>
      <c r="CM5" s="45"/>
      <c r="CN5" s="571"/>
      <c r="CO5" s="571"/>
      <c r="CP5" s="571"/>
      <c r="CQ5" s="60"/>
      <c r="CR5" s="601"/>
      <c r="CS5" s="612"/>
      <c r="CT5" s="618"/>
      <c r="CU5" s="45"/>
      <c r="CV5" s="60"/>
      <c r="CW5" s="45"/>
      <c r="CX5" s="60"/>
      <c r="CY5" s="143" t="s">
        <v>306</v>
      </c>
      <c r="CZ5" s="143" t="s">
        <v>308</v>
      </c>
      <c r="DA5" s="143" t="s">
        <v>309</v>
      </c>
      <c r="DB5" s="143" t="s">
        <v>107</v>
      </c>
      <c r="DC5" s="629" t="s">
        <v>300</v>
      </c>
    </row>
    <row r="6" spans="1:107" s="378" customFormat="1" ht="12" customHeight="1">
      <c r="A6" s="377"/>
      <c r="B6" s="391"/>
      <c r="C6" s="400" t="s">
        <v>502</v>
      </c>
      <c r="D6" s="409"/>
      <c r="E6" s="131" t="s">
        <v>312</v>
      </c>
      <c r="F6" s="347"/>
      <c r="G6" s="347"/>
      <c r="H6" s="347"/>
      <c r="I6" s="347"/>
      <c r="J6" s="140"/>
      <c r="K6" s="329" t="s">
        <v>348</v>
      </c>
      <c r="L6" s="96" t="s">
        <v>118</v>
      </c>
      <c r="M6" s="43" t="s">
        <v>48</v>
      </c>
      <c r="N6" s="38"/>
      <c r="O6" s="449" t="s">
        <v>313</v>
      </c>
      <c r="P6" s="146"/>
      <c r="Q6" s="462"/>
      <c r="R6" s="468"/>
      <c r="S6" s="449" t="s">
        <v>315</v>
      </c>
      <c r="T6" s="472"/>
      <c r="U6" s="43" t="s">
        <v>120</v>
      </c>
      <c r="V6" s="38"/>
      <c r="W6" s="43" t="s">
        <v>75</v>
      </c>
      <c r="X6" s="38"/>
      <c r="Y6" s="43" t="s">
        <v>316</v>
      </c>
      <c r="Z6" s="38"/>
      <c r="AA6" s="449" t="s">
        <v>120</v>
      </c>
      <c r="AB6" s="449" t="s">
        <v>75</v>
      </c>
      <c r="AC6" s="483" t="s">
        <v>316</v>
      </c>
      <c r="AD6" s="143"/>
      <c r="AE6" s="143"/>
      <c r="AF6" s="143" t="s">
        <v>187</v>
      </c>
      <c r="AG6" s="489"/>
      <c r="AH6" s="134"/>
      <c r="AI6" s="493"/>
      <c r="AJ6" s="143"/>
      <c r="AK6" s="143"/>
      <c r="AL6" s="143" t="s">
        <v>244</v>
      </c>
      <c r="AM6" s="143"/>
      <c r="AN6" s="143"/>
      <c r="AO6" s="505" t="s">
        <v>264</v>
      </c>
      <c r="AP6" s="508" t="s">
        <v>42</v>
      </c>
      <c r="AQ6" s="430"/>
      <c r="AR6" s="96" t="s">
        <v>269</v>
      </c>
      <c r="AS6" s="96" t="s">
        <v>414</v>
      </c>
      <c r="AT6" s="96" t="s">
        <v>269</v>
      </c>
      <c r="AU6" s="529" t="s">
        <v>42</v>
      </c>
      <c r="AV6" s="529" t="s">
        <v>269</v>
      </c>
      <c r="AW6" s="399" t="s">
        <v>42</v>
      </c>
      <c r="AX6" s="430"/>
      <c r="AY6" s="529" t="s">
        <v>269</v>
      </c>
      <c r="AZ6" s="529" t="s">
        <v>88</v>
      </c>
      <c r="BA6" s="430" t="s">
        <v>42</v>
      </c>
      <c r="BB6" s="529" t="s">
        <v>269</v>
      </c>
      <c r="BC6" s="399" t="s">
        <v>42</v>
      </c>
      <c r="BD6" s="430"/>
      <c r="BE6" s="96" t="s">
        <v>269</v>
      </c>
      <c r="BF6" s="345" t="s">
        <v>88</v>
      </c>
      <c r="BG6" s="96" t="s">
        <v>230</v>
      </c>
      <c r="BH6" s="96" t="s">
        <v>88</v>
      </c>
      <c r="BI6" s="96" t="s">
        <v>230</v>
      </c>
      <c r="BJ6" s="96" t="s">
        <v>88</v>
      </c>
      <c r="BK6" s="96" t="s">
        <v>230</v>
      </c>
      <c r="BL6" s="96" t="s">
        <v>88</v>
      </c>
      <c r="BM6" s="96" t="s">
        <v>230</v>
      </c>
      <c r="BN6" s="96" t="s">
        <v>88</v>
      </c>
      <c r="BO6" s="329" t="s">
        <v>230</v>
      </c>
      <c r="BP6" s="96" t="s">
        <v>88</v>
      </c>
      <c r="BQ6" s="143"/>
      <c r="BR6" s="143"/>
      <c r="BS6" s="143"/>
      <c r="BT6" s="449" t="s">
        <v>280</v>
      </c>
      <c r="BU6" s="96" t="s">
        <v>281</v>
      </c>
      <c r="BV6" s="96" t="s">
        <v>202</v>
      </c>
      <c r="BW6" s="96" t="s">
        <v>233</v>
      </c>
      <c r="BX6" s="330" t="s">
        <v>444</v>
      </c>
      <c r="BY6" s="576" t="s">
        <v>474</v>
      </c>
      <c r="BZ6" s="96" t="s">
        <v>281</v>
      </c>
      <c r="CA6" s="576" t="s">
        <v>282</v>
      </c>
      <c r="CB6" s="96" t="s">
        <v>283</v>
      </c>
      <c r="CC6" s="576" t="s">
        <v>286</v>
      </c>
      <c r="CD6" s="329" t="s">
        <v>287</v>
      </c>
      <c r="CE6" s="329" t="s">
        <v>279</v>
      </c>
      <c r="CF6" s="96" t="s">
        <v>289</v>
      </c>
      <c r="CG6" s="580" t="s">
        <v>74</v>
      </c>
      <c r="CH6" s="130" t="s">
        <v>196</v>
      </c>
      <c r="CI6" s="140"/>
      <c r="CJ6" s="96" t="s">
        <v>294</v>
      </c>
      <c r="CK6" s="329" t="s">
        <v>464</v>
      </c>
      <c r="CL6" s="576" t="s">
        <v>198</v>
      </c>
      <c r="CM6" s="130" t="s">
        <v>196</v>
      </c>
      <c r="CN6" s="140"/>
      <c r="CO6" s="96" t="s">
        <v>299</v>
      </c>
      <c r="CP6" s="329" t="s">
        <v>464</v>
      </c>
      <c r="CQ6" s="576" t="s">
        <v>198</v>
      </c>
      <c r="CR6" s="602" t="s">
        <v>169</v>
      </c>
      <c r="CS6" s="613" t="s">
        <v>477</v>
      </c>
      <c r="CT6" s="602" t="s">
        <v>381</v>
      </c>
      <c r="CU6" s="96" t="s">
        <v>296</v>
      </c>
      <c r="CV6" s="96" t="s">
        <v>236</v>
      </c>
      <c r="CW6" s="96" t="s">
        <v>296</v>
      </c>
      <c r="CX6" s="621" t="s">
        <v>590</v>
      </c>
      <c r="CY6" s="143"/>
      <c r="CZ6" s="143"/>
      <c r="DA6" s="143"/>
      <c r="DB6" s="143"/>
      <c r="DC6" s="629"/>
    </row>
    <row r="7" spans="1:107" s="378" customFormat="1" ht="12" customHeight="1">
      <c r="A7" s="125"/>
      <c r="B7" s="134"/>
      <c r="C7" s="346"/>
      <c r="D7" s="58"/>
      <c r="E7" s="417" t="s">
        <v>499</v>
      </c>
      <c r="F7" s="424"/>
      <c r="G7" s="425" t="s">
        <v>38</v>
      </c>
      <c r="H7" s="427"/>
      <c r="I7" s="425" t="s">
        <v>500</v>
      </c>
      <c r="J7" s="427"/>
      <c r="K7" s="58"/>
      <c r="L7" s="207"/>
      <c r="M7" s="125"/>
      <c r="N7" s="134"/>
      <c r="O7" s="144"/>
      <c r="P7" s="146" t="s">
        <v>469</v>
      </c>
      <c r="Q7" s="463" t="s">
        <v>484</v>
      </c>
      <c r="R7" s="162" t="s">
        <v>485</v>
      </c>
      <c r="S7" s="144"/>
      <c r="T7" s="473"/>
      <c r="U7" s="125"/>
      <c r="V7" s="134"/>
      <c r="W7" s="125"/>
      <c r="X7" s="134"/>
      <c r="Y7" s="125"/>
      <c r="Z7" s="134"/>
      <c r="AA7" s="144"/>
      <c r="AB7" s="144"/>
      <c r="AC7" s="134"/>
      <c r="AD7" s="144"/>
      <c r="AE7" s="144"/>
      <c r="AF7" s="487"/>
      <c r="AG7" s="162" t="s">
        <v>251</v>
      </c>
      <c r="AH7" s="186" t="s">
        <v>155</v>
      </c>
      <c r="AI7" s="494"/>
      <c r="AJ7" s="144"/>
      <c r="AK7" s="144"/>
      <c r="AL7" s="146"/>
      <c r="AM7" s="144"/>
      <c r="AN7" s="134"/>
      <c r="AO7" s="146"/>
      <c r="AP7" s="45"/>
      <c r="AQ7" s="60"/>
      <c r="AR7" s="487"/>
      <c r="AS7" s="487"/>
      <c r="AT7" s="487"/>
      <c r="AU7" s="530"/>
      <c r="AV7" s="530"/>
      <c r="AW7" s="45"/>
      <c r="AX7" s="60"/>
      <c r="AY7" s="530"/>
      <c r="AZ7" s="530"/>
      <c r="BA7" s="60"/>
      <c r="BB7" s="530"/>
      <c r="BC7" s="45"/>
      <c r="BD7" s="60"/>
      <c r="BE7" s="146"/>
      <c r="BF7" s="162"/>
      <c r="BG7" s="146"/>
      <c r="BH7" s="146"/>
      <c r="BI7" s="146"/>
      <c r="BJ7" s="146"/>
      <c r="BK7" s="146"/>
      <c r="BL7" s="146"/>
      <c r="BM7" s="146"/>
      <c r="BN7" s="146"/>
      <c r="BO7" s="328"/>
      <c r="BP7" s="146"/>
      <c r="BQ7" s="146"/>
      <c r="BR7" s="146"/>
      <c r="BS7" s="146"/>
      <c r="BT7" s="207"/>
      <c r="BU7" s="146"/>
      <c r="BV7" s="146"/>
      <c r="BW7" s="146"/>
      <c r="BX7" s="370" t="s">
        <v>456</v>
      </c>
      <c r="BY7" s="186" t="s">
        <v>491</v>
      </c>
      <c r="BZ7" s="146"/>
      <c r="CA7" s="186" t="s">
        <v>291</v>
      </c>
      <c r="CB7" s="146"/>
      <c r="CC7" s="186" t="s">
        <v>250</v>
      </c>
      <c r="CD7" s="328"/>
      <c r="CE7" s="328"/>
      <c r="CF7" s="146"/>
      <c r="CG7" s="186" t="s">
        <v>212</v>
      </c>
      <c r="CH7" s="162" t="s">
        <v>36</v>
      </c>
      <c r="CI7" s="586" t="s">
        <v>425</v>
      </c>
      <c r="CJ7" s="146"/>
      <c r="CK7" s="328"/>
      <c r="CL7" s="186" t="s">
        <v>63</v>
      </c>
      <c r="CM7" s="162" t="s">
        <v>36</v>
      </c>
      <c r="CN7" s="586" t="s">
        <v>425</v>
      </c>
      <c r="CO7" s="146"/>
      <c r="CP7" s="328"/>
      <c r="CQ7" s="186" t="s">
        <v>200</v>
      </c>
      <c r="CR7" s="331" t="s">
        <v>19</v>
      </c>
      <c r="CS7" s="614" t="s">
        <v>19</v>
      </c>
      <c r="CT7" s="331"/>
      <c r="CU7" s="146"/>
      <c r="CV7" s="146"/>
      <c r="CW7" s="146"/>
      <c r="CX7" s="622" t="s">
        <v>236</v>
      </c>
      <c r="CY7" s="146"/>
      <c r="CZ7" s="146"/>
      <c r="DA7" s="146"/>
      <c r="DB7" s="95"/>
      <c r="DC7" s="95"/>
    </row>
    <row r="8" spans="1:107" s="378" customFormat="1" ht="18" customHeight="1">
      <c r="A8" s="25" t="s">
        <v>6</v>
      </c>
      <c r="B8" s="392"/>
      <c r="C8" s="401" t="s">
        <v>481</v>
      </c>
      <c r="D8" s="410"/>
      <c r="E8" s="401" t="s">
        <v>481</v>
      </c>
      <c r="F8" s="410"/>
      <c r="G8" s="401" t="s">
        <v>481</v>
      </c>
      <c r="H8" s="410"/>
      <c r="I8" s="401" t="s">
        <v>481</v>
      </c>
      <c r="J8" s="410"/>
      <c r="K8" s="432" t="s">
        <v>481</v>
      </c>
      <c r="L8" s="410"/>
      <c r="M8" s="401" t="s">
        <v>481</v>
      </c>
      <c r="N8" s="410"/>
      <c r="O8" s="450" t="s">
        <v>93</v>
      </c>
      <c r="P8" s="455" t="s">
        <v>93</v>
      </c>
      <c r="Q8" s="464" t="s">
        <v>93</v>
      </c>
      <c r="R8" s="450" t="s">
        <v>93</v>
      </c>
      <c r="S8" s="450" t="s">
        <v>93</v>
      </c>
      <c r="T8" s="455" t="s">
        <v>93</v>
      </c>
      <c r="U8" s="474" t="s">
        <v>482</v>
      </c>
      <c r="V8" s="475"/>
      <c r="W8" s="474" t="s">
        <v>482</v>
      </c>
      <c r="X8" s="475"/>
      <c r="Y8" s="474" t="s">
        <v>482</v>
      </c>
      <c r="Z8" s="475"/>
      <c r="AA8" s="450" t="s">
        <v>93</v>
      </c>
      <c r="AB8" s="455" t="s">
        <v>93</v>
      </c>
      <c r="AC8" s="484" t="s">
        <v>466</v>
      </c>
      <c r="AD8" s="450" t="s">
        <v>440</v>
      </c>
      <c r="AE8" s="450" t="s">
        <v>440</v>
      </c>
      <c r="AF8" s="488" t="s">
        <v>525</v>
      </c>
      <c r="AG8" s="450" t="s">
        <v>440</v>
      </c>
      <c r="AH8" s="488" t="s">
        <v>488</v>
      </c>
      <c r="AI8" s="495" t="s">
        <v>488</v>
      </c>
      <c r="AJ8" s="450" t="s">
        <v>468</v>
      </c>
      <c r="AK8" s="450" t="s">
        <v>468</v>
      </c>
      <c r="AL8" s="488" t="s">
        <v>467</v>
      </c>
      <c r="AM8" s="455" t="s">
        <v>468</v>
      </c>
      <c r="AN8" s="455" t="s">
        <v>401</v>
      </c>
      <c r="AO8" s="506" t="s">
        <v>401</v>
      </c>
      <c r="AP8" s="509">
        <v>42460</v>
      </c>
      <c r="AQ8" s="516"/>
      <c r="AR8" s="522">
        <v>42460</v>
      </c>
      <c r="AS8" s="187">
        <v>42460</v>
      </c>
      <c r="AT8" s="187">
        <v>42460</v>
      </c>
      <c r="AU8" s="187">
        <v>42460</v>
      </c>
      <c r="AV8" s="187">
        <v>42460</v>
      </c>
      <c r="AW8" s="522">
        <v>41364</v>
      </c>
      <c r="AX8" s="539"/>
      <c r="AY8" s="161">
        <v>42460</v>
      </c>
      <c r="AZ8" s="187">
        <v>42460</v>
      </c>
      <c r="BA8" s="548">
        <v>42460</v>
      </c>
      <c r="BB8" s="145">
        <v>42460</v>
      </c>
      <c r="BC8" s="550">
        <v>42460</v>
      </c>
      <c r="BD8" s="539"/>
      <c r="BE8" s="522">
        <v>42460</v>
      </c>
      <c r="BF8" s="522">
        <v>42460</v>
      </c>
      <c r="BG8" s="557">
        <v>42825</v>
      </c>
      <c r="BH8" s="559">
        <v>42825</v>
      </c>
      <c r="BI8" s="557">
        <v>42825</v>
      </c>
      <c r="BJ8" s="557">
        <v>42825</v>
      </c>
      <c r="BK8" s="557">
        <v>42825</v>
      </c>
      <c r="BL8" s="559">
        <v>42825</v>
      </c>
      <c r="BM8" s="557">
        <v>42825</v>
      </c>
      <c r="BN8" s="559">
        <v>42825</v>
      </c>
      <c r="BO8" s="572">
        <v>42825</v>
      </c>
      <c r="BP8" s="574">
        <v>42825</v>
      </c>
      <c r="BQ8" s="575" t="s">
        <v>310</v>
      </c>
      <c r="BR8" s="575" t="s">
        <v>310</v>
      </c>
      <c r="BS8" s="575" t="s">
        <v>310</v>
      </c>
      <c r="BT8" s="302" t="s">
        <v>493</v>
      </c>
      <c r="BU8" s="146" t="s">
        <v>494</v>
      </c>
      <c r="BV8" s="146" t="s">
        <v>494</v>
      </c>
      <c r="BW8" s="146" t="s">
        <v>494</v>
      </c>
      <c r="BX8" s="146" t="s">
        <v>494</v>
      </c>
      <c r="BY8" s="146" t="s">
        <v>494</v>
      </c>
      <c r="BZ8" s="146" t="s">
        <v>494</v>
      </c>
      <c r="CA8" s="146" t="s">
        <v>494</v>
      </c>
      <c r="CB8" s="146" t="s">
        <v>494</v>
      </c>
      <c r="CC8" s="146" t="s">
        <v>494</v>
      </c>
      <c r="CD8" s="146" t="s">
        <v>494</v>
      </c>
      <c r="CE8" s="328" t="s">
        <v>494</v>
      </c>
      <c r="CF8" s="146" t="s">
        <v>494</v>
      </c>
      <c r="CG8" s="146" t="s">
        <v>494</v>
      </c>
      <c r="CH8" s="509">
        <v>42856</v>
      </c>
      <c r="CI8" s="587"/>
      <c r="CJ8" s="145">
        <v>42856</v>
      </c>
      <c r="CK8" s="548">
        <v>42856</v>
      </c>
      <c r="CL8" s="145">
        <v>42856</v>
      </c>
      <c r="CM8" s="522">
        <v>42856</v>
      </c>
      <c r="CN8" s="539"/>
      <c r="CO8" s="187">
        <v>42856</v>
      </c>
      <c r="CP8" s="548">
        <v>42856</v>
      </c>
      <c r="CQ8" s="145">
        <v>42856</v>
      </c>
      <c r="CR8" s="603" t="s">
        <v>401</v>
      </c>
      <c r="CS8" s="603" t="s">
        <v>401</v>
      </c>
      <c r="CT8" s="603" t="s">
        <v>401</v>
      </c>
      <c r="CU8" s="619">
        <v>42644</v>
      </c>
      <c r="CV8" s="619">
        <v>42735</v>
      </c>
      <c r="CW8" s="619">
        <v>42644</v>
      </c>
      <c r="CX8" s="623">
        <v>42735</v>
      </c>
      <c r="CY8" s="162" t="s">
        <v>10</v>
      </c>
      <c r="CZ8" s="162" t="s">
        <v>10</v>
      </c>
      <c r="DA8" s="162" t="s">
        <v>10</v>
      </c>
      <c r="DB8" s="162" t="s">
        <v>10</v>
      </c>
      <c r="DC8" s="322" t="s">
        <v>10</v>
      </c>
    </row>
    <row r="9" spans="1:107" s="378" customFormat="1" ht="18" customHeight="1">
      <c r="A9" s="25" t="s">
        <v>12</v>
      </c>
      <c r="B9" s="392"/>
      <c r="C9" s="130" t="s">
        <v>112</v>
      </c>
      <c r="D9" s="140"/>
      <c r="E9" s="130" t="s">
        <v>112</v>
      </c>
      <c r="F9" s="140"/>
      <c r="G9" s="130" t="s">
        <v>112</v>
      </c>
      <c r="H9" s="140"/>
      <c r="I9" s="130" t="s">
        <v>112</v>
      </c>
      <c r="J9" s="140"/>
      <c r="K9" s="324" t="s">
        <v>112</v>
      </c>
      <c r="L9" s="140"/>
      <c r="M9" s="130" t="s">
        <v>112</v>
      </c>
      <c r="N9" s="140"/>
      <c r="O9" s="162" t="s">
        <v>112</v>
      </c>
      <c r="P9" s="146" t="s">
        <v>112</v>
      </c>
      <c r="Q9" s="463" t="s">
        <v>112</v>
      </c>
      <c r="R9" s="162" t="s">
        <v>112</v>
      </c>
      <c r="S9" s="162" t="s">
        <v>112</v>
      </c>
      <c r="T9" s="146" t="s">
        <v>112</v>
      </c>
      <c r="U9" s="130" t="s">
        <v>483</v>
      </c>
      <c r="V9" s="325"/>
      <c r="W9" s="130" t="s">
        <v>483</v>
      </c>
      <c r="X9" s="325"/>
      <c r="Y9" s="130" t="s">
        <v>483</v>
      </c>
      <c r="Z9" s="325"/>
      <c r="AA9" s="162" t="s">
        <v>483</v>
      </c>
      <c r="AB9" s="146" t="s">
        <v>483</v>
      </c>
      <c r="AC9" s="328" t="s">
        <v>483</v>
      </c>
      <c r="AD9" s="146" t="s">
        <v>165</v>
      </c>
      <c r="AE9" s="162" t="s">
        <v>190</v>
      </c>
      <c r="AF9" s="146" t="s">
        <v>261</v>
      </c>
      <c r="AG9" s="162" t="s">
        <v>190</v>
      </c>
      <c r="AH9" s="146" t="s">
        <v>261</v>
      </c>
      <c r="AI9" s="328" t="s">
        <v>261</v>
      </c>
      <c r="AJ9" s="162" t="s">
        <v>432</v>
      </c>
      <c r="AK9" s="162" t="s">
        <v>190</v>
      </c>
      <c r="AL9" s="146" t="s">
        <v>262</v>
      </c>
      <c r="AM9" s="322" t="s">
        <v>263</v>
      </c>
      <c r="AN9" s="463" t="s">
        <v>121</v>
      </c>
      <c r="AO9" s="322" t="s">
        <v>121</v>
      </c>
      <c r="AP9" s="130" t="s">
        <v>224</v>
      </c>
      <c r="AQ9" s="324"/>
      <c r="AR9" s="159" t="s">
        <v>190</v>
      </c>
      <c r="AS9" s="322" t="s">
        <v>406</v>
      </c>
      <c r="AT9" s="322" t="s">
        <v>190</v>
      </c>
      <c r="AU9" s="322" t="s">
        <v>406</v>
      </c>
      <c r="AV9" s="159" t="s">
        <v>190</v>
      </c>
      <c r="AW9" s="130" t="s">
        <v>224</v>
      </c>
      <c r="AX9" s="325"/>
      <c r="AY9" s="159" t="s">
        <v>190</v>
      </c>
      <c r="AZ9" s="322" t="s">
        <v>161</v>
      </c>
      <c r="BA9" s="172" t="s">
        <v>224</v>
      </c>
      <c r="BB9" s="322" t="s">
        <v>190</v>
      </c>
      <c r="BC9" s="324" t="s">
        <v>224</v>
      </c>
      <c r="BD9" s="324"/>
      <c r="BE9" s="159" t="s">
        <v>190</v>
      </c>
      <c r="BF9" s="159" t="s">
        <v>161</v>
      </c>
      <c r="BG9" s="162" t="s">
        <v>276</v>
      </c>
      <c r="BH9" s="146" t="s">
        <v>161</v>
      </c>
      <c r="BI9" s="162" t="s">
        <v>276</v>
      </c>
      <c r="BJ9" s="162" t="s">
        <v>161</v>
      </c>
      <c r="BK9" s="162" t="s">
        <v>276</v>
      </c>
      <c r="BL9" s="146" t="s">
        <v>161</v>
      </c>
      <c r="BM9" s="565" t="s">
        <v>276</v>
      </c>
      <c r="BN9" s="143" t="s">
        <v>161</v>
      </c>
      <c r="BO9" s="69" t="s">
        <v>276</v>
      </c>
      <c r="BP9" s="143" t="s">
        <v>161</v>
      </c>
      <c r="BQ9" s="322" t="s">
        <v>190</v>
      </c>
      <c r="BR9" s="565" t="s">
        <v>190</v>
      </c>
      <c r="BS9" s="565" t="s">
        <v>190</v>
      </c>
      <c r="BT9" s="143" t="s">
        <v>190</v>
      </c>
      <c r="BU9" s="146" t="s">
        <v>292</v>
      </c>
      <c r="BV9" s="565" t="s">
        <v>292</v>
      </c>
      <c r="BW9" s="565" t="s">
        <v>292</v>
      </c>
      <c r="BX9" s="565" t="s">
        <v>292</v>
      </c>
      <c r="BY9" s="143" t="s">
        <v>292</v>
      </c>
      <c r="BZ9" s="565" t="s">
        <v>292</v>
      </c>
      <c r="CA9" s="143" t="s">
        <v>292</v>
      </c>
      <c r="CB9" s="565" t="s">
        <v>292</v>
      </c>
      <c r="CC9" s="143" t="s">
        <v>292</v>
      </c>
      <c r="CD9" s="579" t="s">
        <v>292</v>
      </c>
      <c r="CE9" s="69" t="s">
        <v>292</v>
      </c>
      <c r="CF9" s="565" t="s">
        <v>292</v>
      </c>
      <c r="CG9" s="143" t="s">
        <v>292</v>
      </c>
      <c r="CH9" s="162" t="s">
        <v>201</v>
      </c>
      <c r="CI9" s="162" t="s">
        <v>73</v>
      </c>
      <c r="CJ9" s="146" t="s">
        <v>190</v>
      </c>
      <c r="CK9" s="463" t="s">
        <v>408</v>
      </c>
      <c r="CL9" s="146" t="s">
        <v>408</v>
      </c>
      <c r="CM9" s="162" t="s">
        <v>201</v>
      </c>
      <c r="CN9" s="162" t="s">
        <v>73</v>
      </c>
      <c r="CO9" s="146" t="s">
        <v>190</v>
      </c>
      <c r="CP9" s="463" t="s">
        <v>408</v>
      </c>
      <c r="CQ9" s="146" t="s">
        <v>408</v>
      </c>
      <c r="CR9" s="603" t="s">
        <v>473</v>
      </c>
      <c r="CS9" s="603" t="s">
        <v>473</v>
      </c>
      <c r="CT9" s="603" t="s">
        <v>473</v>
      </c>
      <c r="CU9" s="159" t="s">
        <v>297</v>
      </c>
      <c r="CV9" s="322" t="s">
        <v>190</v>
      </c>
      <c r="CW9" s="159" t="s">
        <v>297</v>
      </c>
      <c r="CX9" s="322" t="s">
        <v>190</v>
      </c>
      <c r="CY9" s="162" t="s">
        <v>214</v>
      </c>
      <c r="CZ9" s="162" t="s">
        <v>190</v>
      </c>
      <c r="DA9" s="162" t="s">
        <v>190</v>
      </c>
      <c r="DB9" s="159" t="s">
        <v>301</v>
      </c>
      <c r="DC9" s="303" t="s">
        <v>302</v>
      </c>
    </row>
    <row r="10" spans="1:107" s="381" customFormat="1" ht="18" customHeight="1">
      <c r="A10" s="26" t="s">
        <v>51</v>
      </c>
      <c r="B10" s="393"/>
      <c r="C10" s="402">
        <v>387009.07999999996</v>
      </c>
      <c r="D10" s="411">
        <v>8863.7599999999984</v>
      </c>
      <c r="E10" s="418">
        <v>376548.41999999993</v>
      </c>
      <c r="F10" s="411">
        <v>3703.67</v>
      </c>
      <c r="G10" s="418">
        <v>152873.47000000003</v>
      </c>
      <c r="H10" s="411">
        <v>3563.5999999999995</v>
      </c>
      <c r="I10" s="418">
        <v>223674.95</v>
      </c>
      <c r="J10" s="411">
        <v>140.07</v>
      </c>
      <c r="K10" s="433">
        <v>244.10000000000002</v>
      </c>
      <c r="L10" s="411">
        <v>0</v>
      </c>
      <c r="M10" s="402">
        <f t="shared" ref="M10:AC10" si="0">SUM(M11:M35)</f>
        <v>10216.560000000003</v>
      </c>
      <c r="N10" s="442">
        <f t="shared" si="0"/>
        <v>5160.0900000000011</v>
      </c>
      <c r="O10" s="451">
        <f t="shared" si="0"/>
        <v>447130.34000000748</v>
      </c>
      <c r="P10" s="456">
        <f t="shared" si="0"/>
        <v>443934.5300000073</v>
      </c>
      <c r="Q10" s="451">
        <f t="shared" si="0"/>
        <v>257795.70000000534</v>
      </c>
      <c r="R10" s="451">
        <f t="shared" si="0"/>
        <v>186138.83000000211</v>
      </c>
      <c r="S10" s="451">
        <f t="shared" si="0"/>
        <v>144.98999999999998</v>
      </c>
      <c r="T10" s="451">
        <f t="shared" si="0"/>
        <v>3050.8200000000006</v>
      </c>
      <c r="U10" s="402">
        <f t="shared" si="0"/>
        <v>58177401</v>
      </c>
      <c r="V10" s="411">
        <f t="shared" si="0"/>
        <v>1041939</v>
      </c>
      <c r="W10" s="402">
        <f t="shared" si="0"/>
        <v>30321669</v>
      </c>
      <c r="X10" s="442">
        <f t="shared" si="0"/>
        <v>1000050</v>
      </c>
      <c r="Y10" s="402">
        <f t="shared" si="0"/>
        <v>27855732</v>
      </c>
      <c r="Z10" s="411">
        <f t="shared" si="0"/>
        <v>41889</v>
      </c>
      <c r="AA10" s="476">
        <f t="shared" si="0"/>
        <v>114178457</v>
      </c>
      <c r="AB10" s="480">
        <f t="shared" si="0"/>
        <v>88073159</v>
      </c>
      <c r="AC10" s="480">
        <f t="shared" si="0"/>
        <v>26105298</v>
      </c>
      <c r="AD10" s="289">
        <v>1871</v>
      </c>
      <c r="AE10" s="289">
        <v>59145</v>
      </c>
      <c r="AF10" s="289">
        <v>121525745</v>
      </c>
      <c r="AG10" s="289">
        <f t="shared" ref="AG10:AG35" si="1">AE10/AD10</f>
        <v>31.611437733832176</v>
      </c>
      <c r="AH10" s="289">
        <f t="shared" ref="AH10:AH35" si="2">AF10/AD10</f>
        <v>64952.295563869586</v>
      </c>
      <c r="AI10" s="496">
        <f t="shared" ref="AI10:AI35" si="3">AF10/AE10</f>
        <v>2054.7086820525828</v>
      </c>
      <c r="AJ10" s="289">
        <v>11030</v>
      </c>
      <c r="AK10" s="289">
        <v>71074</v>
      </c>
      <c r="AL10" s="289">
        <v>2075476</v>
      </c>
      <c r="AM10" s="289">
        <v>1493992</v>
      </c>
      <c r="AN10" s="501">
        <v>816253</v>
      </c>
      <c r="AO10" s="336">
        <v>593132</v>
      </c>
      <c r="AP10" s="510">
        <v>-1</v>
      </c>
      <c r="AQ10" s="517">
        <v>24</v>
      </c>
      <c r="AR10" s="336">
        <v>797264</v>
      </c>
      <c r="AS10" s="336">
        <v>176</v>
      </c>
      <c r="AT10" s="336">
        <v>124560</v>
      </c>
      <c r="AU10" s="336">
        <v>72</v>
      </c>
      <c r="AV10" s="336">
        <v>3864</v>
      </c>
      <c r="AW10" s="533">
        <v>-1</v>
      </c>
      <c r="AX10" s="501">
        <v>272</v>
      </c>
      <c r="AY10" s="336">
        <v>925688</v>
      </c>
      <c r="AZ10" s="543">
        <v>91.3</v>
      </c>
      <c r="BA10" s="336">
        <v>100</v>
      </c>
      <c r="BB10" s="517">
        <v>4323</v>
      </c>
      <c r="BC10" s="551">
        <v>-1</v>
      </c>
      <c r="BD10" s="517">
        <v>372</v>
      </c>
      <c r="BE10" s="336">
        <v>930011</v>
      </c>
      <c r="BF10" s="553">
        <v>91.8</v>
      </c>
      <c r="BG10" s="336">
        <v>880138</v>
      </c>
      <c r="BH10" s="543">
        <v>86.1</v>
      </c>
      <c r="BI10" s="336">
        <v>653577</v>
      </c>
      <c r="BJ10" s="543">
        <v>63.9</v>
      </c>
      <c r="BK10" s="336">
        <v>105420</v>
      </c>
      <c r="BL10" s="543">
        <v>10.3</v>
      </c>
      <c r="BM10" s="336">
        <v>3194</v>
      </c>
      <c r="BN10" s="543">
        <v>0.3</v>
      </c>
      <c r="BO10" s="336">
        <v>117947</v>
      </c>
      <c r="BP10" s="543">
        <v>11.5</v>
      </c>
      <c r="BQ10" s="336">
        <v>884291</v>
      </c>
      <c r="BR10" s="336">
        <v>412781</v>
      </c>
      <c r="BS10" s="336">
        <v>471510</v>
      </c>
      <c r="BT10" s="336">
        <v>459</v>
      </c>
      <c r="BU10" s="336">
        <v>565993670</v>
      </c>
      <c r="BV10" s="336">
        <v>111199563</v>
      </c>
      <c r="BW10" s="336">
        <v>196894161</v>
      </c>
      <c r="BX10" s="336">
        <v>109186077</v>
      </c>
      <c r="BY10" s="336">
        <v>148713869</v>
      </c>
      <c r="BZ10" s="336">
        <v>548952181</v>
      </c>
      <c r="CA10" s="336">
        <v>84730710</v>
      </c>
      <c r="CB10" s="336">
        <v>172459080</v>
      </c>
      <c r="CC10" s="336">
        <v>29403216</v>
      </c>
      <c r="CD10" s="336">
        <v>23553331</v>
      </c>
      <c r="CE10" s="336">
        <v>59701322</v>
      </c>
      <c r="CF10" s="336">
        <v>48724414</v>
      </c>
      <c r="CG10" s="336">
        <v>130380108</v>
      </c>
      <c r="CH10" s="581">
        <v>202</v>
      </c>
      <c r="CI10" s="581">
        <v>1</v>
      </c>
      <c r="CJ10" s="581">
        <v>43795</v>
      </c>
      <c r="CK10" s="581">
        <v>3373</v>
      </c>
      <c r="CL10" s="589">
        <v>13</v>
      </c>
      <c r="CM10" s="581">
        <v>117</v>
      </c>
      <c r="CN10" s="581">
        <v>1</v>
      </c>
      <c r="CO10" s="581">
        <v>23894</v>
      </c>
      <c r="CP10" s="594">
        <v>2273</v>
      </c>
      <c r="CQ10" s="598">
        <v>10.5</v>
      </c>
      <c r="CR10" s="604">
        <v>102908</v>
      </c>
      <c r="CS10" s="604">
        <v>1022</v>
      </c>
      <c r="CT10" s="604">
        <v>50282</v>
      </c>
      <c r="CU10" s="620">
        <v>595</v>
      </c>
      <c r="CV10" s="620">
        <v>2257</v>
      </c>
      <c r="CW10" s="620">
        <v>445</v>
      </c>
      <c r="CX10" s="620">
        <v>620</v>
      </c>
      <c r="CY10" s="625">
        <v>2177</v>
      </c>
      <c r="CZ10" s="336">
        <v>54</v>
      </c>
      <c r="DA10" s="336">
        <v>2691</v>
      </c>
      <c r="DB10" s="620" t="e">
        <f>#REF!+#REF!</f>
        <v>#REF!</v>
      </c>
      <c r="DC10" s="289" t="e">
        <f>#REF!+#REF!</f>
        <v>#REF!</v>
      </c>
    </row>
    <row r="11" spans="1:107" s="378" customFormat="1" ht="18" customHeight="1">
      <c r="A11" s="386" t="s">
        <v>82</v>
      </c>
      <c r="B11" s="394"/>
      <c r="C11" s="403">
        <v>25041.14</v>
      </c>
      <c r="D11" s="412">
        <v>635.26</v>
      </c>
      <c r="E11" s="419">
        <v>24833.68</v>
      </c>
      <c r="F11" s="412">
        <v>209.86999999999998</v>
      </c>
      <c r="G11" s="419">
        <v>7425.49</v>
      </c>
      <c r="H11" s="412">
        <v>200.67</v>
      </c>
      <c r="I11" s="428">
        <v>17408.189999999999</v>
      </c>
      <c r="J11" s="412">
        <v>9.1999999999999993</v>
      </c>
      <c r="K11" s="434">
        <v>2.92</v>
      </c>
      <c r="L11" s="412"/>
      <c r="M11" s="403">
        <v>204.54</v>
      </c>
      <c r="N11" s="443">
        <v>425.39</v>
      </c>
      <c r="O11" s="452">
        <f t="shared" ref="O11:O35" si="4">SUM(P11,S11:T11)</f>
        <v>36715.110000000714</v>
      </c>
      <c r="P11" s="457">
        <f t="shared" ref="P11:P35" si="5">SUM(Q11:R11)</f>
        <v>36361.990000000711</v>
      </c>
      <c r="Q11" s="465">
        <v>21400.860000000495</v>
      </c>
      <c r="R11" s="465">
        <v>14961.130000000216</v>
      </c>
      <c r="S11" s="470">
        <v>2.5099999999999998</v>
      </c>
      <c r="T11" s="465">
        <v>350.61000000000013</v>
      </c>
      <c r="U11" s="403">
        <f t="shared" ref="U11:V35" si="6">W11+Y11</f>
        <v>4302545</v>
      </c>
      <c r="V11" s="412">
        <f t="shared" si="6"/>
        <v>79443</v>
      </c>
      <c r="W11" s="403">
        <v>1954374</v>
      </c>
      <c r="X11" s="443">
        <v>77261</v>
      </c>
      <c r="Y11" s="403">
        <v>2348171</v>
      </c>
      <c r="Z11" s="412">
        <v>2182</v>
      </c>
      <c r="AA11" s="477">
        <f t="shared" ref="AA11:AA35" si="7">SUM(AB11:AC11)</f>
        <v>8969591</v>
      </c>
      <c r="AB11" s="457">
        <v>6934153</v>
      </c>
      <c r="AC11" s="457">
        <v>2035438</v>
      </c>
      <c r="AD11" s="290">
        <v>266</v>
      </c>
      <c r="AE11" s="290">
        <v>10236</v>
      </c>
      <c r="AF11" s="290">
        <v>29296396</v>
      </c>
      <c r="AG11" s="290">
        <f t="shared" si="1"/>
        <v>38.481203007518801</v>
      </c>
      <c r="AH11" s="290">
        <f t="shared" si="2"/>
        <v>110136.82706766918</v>
      </c>
      <c r="AI11" s="497">
        <f t="shared" si="3"/>
        <v>2862.094177413052</v>
      </c>
      <c r="AJ11" s="290">
        <v>3136</v>
      </c>
      <c r="AK11" s="290">
        <v>25239</v>
      </c>
      <c r="AL11" s="290">
        <v>1006541</v>
      </c>
      <c r="AM11" s="290">
        <v>402748</v>
      </c>
      <c r="AN11" s="502">
        <v>230805</v>
      </c>
      <c r="AO11" s="290">
        <f>114350+68561</f>
        <v>182911</v>
      </c>
      <c r="AP11" s="511"/>
      <c r="AQ11" s="518">
        <v>1</v>
      </c>
      <c r="AR11" s="337">
        <v>312427</v>
      </c>
      <c r="AS11" s="525" t="s">
        <v>172</v>
      </c>
      <c r="AT11" s="337" t="s">
        <v>172</v>
      </c>
      <c r="AU11" s="337">
        <v>5</v>
      </c>
      <c r="AV11" s="337">
        <v>456</v>
      </c>
      <c r="AW11" s="534"/>
      <c r="AX11" s="540">
        <v>6</v>
      </c>
      <c r="AY11" s="337">
        <v>312883</v>
      </c>
      <c r="AZ11" s="544">
        <v>99.5</v>
      </c>
      <c r="BA11" s="337">
        <v>2</v>
      </c>
      <c r="BB11" s="518">
        <v>54</v>
      </c>
      <c r="BC11" s="534"/>
      <c r="BD11" s="518">
        <v>8</v>
      </c>
      <c r="BE11" s="337">
        <v>312937</v>
      </c>
      <c r="BF11" s="554">
        <v>99.6</v>
      </c>
      <c r="BG11" s="337">
        <v>308217</v>
      </c>
      <c r="BH11" s="544">
        <v>98.3</v>
      </c>
      <c r="BI11" s="560">
        <v>291654</v>
      </c>
      <c r="BJ11" s="561">
        <v>93</v>
      </c>
      <c r="BK11" s="337">
        <v>9527</v>
      </c>
      <c r="BL11" s="561">
        <v>3</v>
      </c>
      <c r="BM11" s="560" t="s">
        <v>172</v>
      </c>
      <c r="BN11" s="568" t="s">
        <v>172</v>
      </c>
      <c r="BO11" s="560">
        <v>7036</v>
      </c>
      <c r="BP11" s="561">
        <v>2.2000000000000002</v>
      </c>
      <c r="BQ11" s="560">
        <v>268141</v>
      </c>
      <c r="BR11" s="337">
        <v>124824</v>
      </c>
      <c r="BS11" s="337">
        <v>143317</v>
      </c>
      <c r="BT11" s="337">
        <v>39</v>
      </c>
      <c r="BU11" s="337">
        <v>135566557</v>
      </c>
      <c r="BV11" s="337">
        <v>43391464</v>
      </c>
      <c r="BW11" s="337">
        <v>21185089</v>
      </c>
      <c r="BX11" s="337">
        <v>31253486</v>
      </c>
      <c r="BY11" s="337">
        <v>39736518</v>
      </c>
      <c r="BZ11" s="337">
        <v>133688080</v>
      </c>
      <c r="CA11" s="578">
        <v>20066892</v>
      </c>
      <c r="CB11" s="337">
        <v>47928079</v>
      </c>
      <c r="CC11" s="337">
        <v>2210264</v>
      </c>
      <c r="CD11" s="337">
        <v>6779290</v>
      </c>
      <c r="CE11" s="337">
        <v>18188222</v>
      </c>
      <c r="CF11" s="337">
        <v>11660292</v>
      </c>
      <c r="CG11" s="337">
        <v>26855041</v>
      </c>
      <c r="CH11" s="582">
        <v>43</v>
      </c>
      <c r="CI11" s="582">
        <v>1</v>
      </c>
      <c r="CJ11" s="582">
        <v>14666</v>
      </c>
      <c r="CK11" s="582">
        <v>920</v>
      </c>
      <c r="CL11" s="590">
        <v>15.9</v>
      </c>
      <c r="CM11" s="582">
        <v>27</v>
      </c>
      <c r="CN11" s="582">
        <v>1</v>
      </c>
      <c r="CO11" s="582">
        <v>7854</v>
      </c>
      <c r="CP11" s="595">
        <v>574</v>
      </c>
      <c r="CQ11" s="590">
        <v>13.7</v>
      </c>
      <c r="CR11" s="605">
        <v>32001</v>
      </c>
      <c r="CS11" s="605">
        <v>453</v>
      </c>
      <c r="CT11" s="605">
        <v>21767</v>
      </c>
      <c r="CU11" s="525">
        <v>301</v>
      </c>
      <c r="CV11" s="337">
        <v>1159</v>
      </c>
      <c r="CW11" s="525">
        <v>169</v>
      </c>
      <c r="CX11" s="525">
        <v>239</v>
      </c>
      <c r="CY11" s="337">
        <v>1000</v>
      </c>
      <c r="CZ11" s="337">
        <v>6</v>
      </c>
      <c r="DA11" s="337">
        <v>1199</v>
      </c>
      <c r="DB11" s="526">
        <v>66</v>
      </c>
      <c r="DC11" s="291">
        <v>1455805</v>
      </c>
    </row>
    <row r="12" spans="1:107" s="378" customFormat="1" ht="18" customHeight="1">
      <c r="A12" s="387" t="s">
        <v>27</v>
      </c>
      <c r="B12" s="395"/>
      <c r="C12" s="404">
        <v>8811.2400000000016</v>
      </c>
      <c r="D12" s="413">
        <v>550.33999999999992</v>
      </c>
      <c r="E12" s="420">
        <v>8697.9600000000009</v>
      </c>
      <c r="F12" s="413">
        <v>244.94</v>
      </c>
      <c r="G12" s="420">
        <v>7326.02</v>
      </c>
      <c r="H12" s="413">
        <v>244.94</v>
      </c>
      <c r="I12" s="419">
        <v>1371.94</v>
      </c>
      <c r="J12" s="414"/>
      <c r="K12" s="435">
        <v>25.92</v>
      </c>
      <c r="L12" s="413"/>
      <c r="M12" s="404">
        <v>87.36</v>
      </c>
      <c r="N12" s="444">
        <v>305.39999999999998</v>
      </c>
      <c r="O12" s="453">
        <f t="shared" si="4"/>
        <v>16133.650000000847</v>
      </c>
      <c r="P12" s="458">
        <f t="shared" si="5"/>
        <v>16063.030000000846</v>
      </c>
      <c r="Q12" s="453">
        <v>11762.450000000828</v>
      </c>
      <c r="R12" s="453">
        <v>4300.5800000000181</v>
      </c>
      <c r="S12" s="291" t="s">
        <v>172</v>
      </c>
      <c r="T12" s="453">
        <v>70.61999999999999</v>
      </c>
      <c r="U12" s="404">
        <f t="shared" si="6"/>
        <v>2239555</v>
      </c>
      <c r="V12" s="413">
        <f t="shared" si="6"/>
        <v>90119</v>
      </c>
      <c r="W12" s="404">
        <v>1967308</v>
      </c>
      <c r="X12" s="444">
        <v>88412</v>
      </c>
      <c r="Y12" s="404">
        <v>272247</v>
      </c>
      <c r="Z12" s="413">
        <v>1707</v>
      </c>
      <c r="AA12" s="478">
        <f t="shared" si="7"/>
        <v>4482291</v>
      </c>
      <c r="AB12" s="458">
        <v>3880885</v>
      </c>
      <c r="AC12" s="458">
        <v>601406</v>
      </c>
      <c r="AD12" s="291">
        <v>141</v>
      </c>
      <c r="AE12" s="291">
        <v>3048</v>
      </c>
      <c r="AF12" s="291">
        <v>8202286</v>
      </c>
      <c r="AG12" s="291">
        <f t="shared" si="1"/>
        <v>21.617021276595743</v>
      </c>
      <c r="AH12" s="291">
        <f t="shared" si="2"/>
        <v>58172.24113475177</v>
      </c>
      <c r="AI12" s="485">
        <f t="shared" si="3"/>
        <v>2691.0387139107611</v>
      </c>
      <c r="AJ12" s="291">
        <v>661</v>
      </c>
      <c r="AK12" s="291">
        <v>4164</v>
      </c>
      <c r="AL12" s="291">
        <v>97750</v>
      </c>
      <c r="AM12" s="291">
        <v>100078</v>
      </c>
      <c r="AN12" s="503">
        <v>43514</v>
      </c>
      <c r="AO12" s="291">
        <f>17212+13926</f>
        <v>31138</v>
      </c>
      <c r="AP12" s="512"/>
      <c r="AQ12" s="519">
        <v>1</v>
      </c>
      <c r="AR12" s="338">
        <v>42941</v>
      </c>
      <c r="AS12" s="526">
        <v>12</v>
      </c>
      <c r="AT12" s="338">
        <v>6242</v>
      </c>
      <c r="AU12" s="338" t="s">
        <v>172</v>
      </c>
      <c r="AV12" s="338" t="s">
        <v>172</v>
      </c>
      <c r="AW12" s="535"/>
      <c r="AX12" s="541">
        <v>13</v>
      </c>
      <c r="AY12" s="338">
        <v>49183</v>
      </c>
      <c r="AZ12" s="545">
        <v>90.7</v>
      </c>
      <c r="BA12" s="338">
        <v>20</v>
      </c>
      <c r="BB12" s="519">
        <v>1000</v>
      </c>
      <c r="BC12" s="535"/>
      <c r="BD12" s="519">
        <v>33</v>
      </c>
      <c r="BE12" s="338">
        <v>50183</v>
      </c>
      <c r="BF12" s="555">
        <v>92.5</v>
      </c>
      <c r="BG12" s="338">
        <v>38795</v>
      </c>
      <c r="BH12" s="545">
        <v>70.7</v>
      </c>
      <c r="BI12" s="338">
        <v>25626</v>
      </c>
      <c r="BJ12" s="545">
        <v>46.7</v>
      </c>
      <c r="BK12" s="338">
        <v>234</v>
      </c>
      <c r="BL12" s="545">
        <v>0.4</v>
      </c>
      <c r="BM12" s="338" t="s">
        <v>172</v>
      </c>
      <c r="BN12" s="436" t="s">
        <v>172</v>
      </c>
      <c r="BO12" s="338">
        <v>12935</v>
      </c>
      <c r="BP12" s="545">
        <v>23.6</v>
      </c>
      <c r="BQ12" s="338">
        <v>47837</v>
      </c>
      <c r="BR12" s="338">
        <v>21867</v>
      </c>
      <c r="BS12" s="338">
        <v>25970</v>
      </c>
      <c r="BT12" s="338">
        <v>22</v>
      </c>
      <c r="BU12" s="338">
        <v>29868645</v>
      </c>
      <c r="BV12" s="338">
        <v>5956432</v>
      </c>
      <c r="BW12" s="338">
        <v>8918509</v>
      </c>
      <c r="BX12" s="338">
        <v>6056507</v>
      </c>
      <c r="BY12" s="338">
        <v>8937197</v>
      </c>
      <c r="BZ12" s="338">
        <v>29129113</v>
      </c>
      <c r="CA12" s="578">
        <v>5791211</v>
      </c>
      <c r="CB12" s="338">
        <v>9811011</v>
      </c>
      <c r="CC12" s="338">
        <v>1091430</v>
      </c>
      <c r="CD12" s="338">
        <v>1047163</v>
      </c>
      <c r="CE12" s="338">
        <v>2994078</v>
      </c>
      <c r="CF12" s="338">
        <v>2305628</v>
      </c>
      <c r="CG12" s="338">
        <v>6088592</v>
      </c>
      <c r="CH12" s="583">
        <v>12</v>
      </c>
      <c r="CI12" s="436" t="s">
        <v>495</v>
      </c>
      <c r="CJ12" s="583">
        <v>2204</v>
      </c>
      <c r="CK12" s="583">
        <v>179</v>
      </c>
      <c r="CL12" s="590">
        <v>12.3</v>
      </c>
      <c r="CM12" s="583">
        <v>7</v>
      </c>
      <c r="CN12" s="583" t="s">
        <v>495</v>
      </c>
      <c r="CO12" s="583">
        <v>1255</v>
      </c>
      <c r="CP12" s="596">
        <v>124</v>
      </c>
      <c r="CQ12" s="590">
        <v>10.1</v>
      </c>
      <c r="CR12" s="606">
        <v>5524</v>
      </c>
      <c r="CS12" s="606">
        <v>40</v>
      </c>
      <c r="CT12" s="606">
        <v>2318</v>
      </c>
      <c r="CU12" s="526">
        <v>58</v>
      </c>
      <c r="CV12" s="526">
        <v>144</v>
      </c>
      <c r="CW12" s="526">
        <v>24</v>
      </c>
      <c r="CX12" s="526">
        <v>36</v>
      </c>
      <c r="CY12" s="338">
        <v>92</v>
      </c>
      <c r="CZ12" s="338">
        <v>2</v>
      </c>
      <c r="DA12" s="338">
        <v>110</v>
      </c>
      <c r="DB12" s="526">
        <v>14</v>
      </c>
      <c r="DC12" s="291">
        <v>75137</v>
      </c>
    </row>
    <row r="13" spans="1:107" s="378" customFormat="1" ht="18" customHeight="1">
      <c r="A13" s="387" t="s">
        <v>113</v>
      </c>
      <c r="B13" s="395"/>
      <c r="C13" s="405">
        <v>1331.66</v>
      </c>
      <c r="D13" s="413">
        <v>1094.8</v>
      </c>
      <c r="E13" s="420">
        <v>1239.8600000000001</v>
      </c>
      <c r="F13" s="413">
        <v>287.17999999999995</v>
      </c>
      <c r="G13" s="420">
        <v>592.15</v>
      </c>
      <c r="H13" s="413">
        <v>268.70999999999998</v>
      </c>
      <c r="I13" s="420">
        <v>647.71</v>
      </c>
      <c r="J13" s="414">
        <v>18.47</v>
      </c>
      <c r="K13" s="436"/>
      <c r="L13" s="413"/>
      <c r="M13" s="404">
        <v>91.8</v>
      </c>
      <c r="N13" s="444">
        <v>807.62</v>
      </c>
      <c r="O13" s="453">
        <f t="shared" si="4"/>
        <v>35826.64000000064</v>
      </c>
      <c r="P13" s="458">
        <f t="shared" si="5"/>
        <v>35759.420000000639</v>
      </c>
      <c r="Q13" s="453">
        <v>16007.610000000472</v>
      </c>
      <c r="R13" s="453">
        <v>19751.810000000165</v>
      </c>
      <c r="S13" s="291" t="s">
        <v>172</v>
      </c>
      <c r="T13" s="453">
        <v>67.22</v>
      </c>
      <c r="U13" s="404">
        <f t="shared" si="6"/>
        <v>232484</v>
      </c>
      <c r="V13" s="413">
        <f t="shared" si="6"/>
        <v>44951</v>
      </c>
      <c r="W13" s="404">
        <v>146727</v>
      </c>
      <c r="X13" s="444">
        <v>40919</v>
      </c>
      <c r="Y13" s="404">
        <v>85757</v>
      </c>
      <c r="Z13" s="413">
        <v>4032</v>
      </c>
      <c r="AA13" s="478">
        <f t="shared" si="7"/>
        <v>8282497</v>
      </c>
      <c r="AB13" s="458">
        <v>5575161</v>
      </c>
      <c r="AC13" s="458">
        <v>2707336</v>
      </c>
      <c r="AD13" s="291">
        <v>217</v>
      </c>
      <c r="AE13" s="291">
        <v>7250</v>
      </c>
      <c r="AF13" s="291">
        <v>12816927</v>
      </c>
      <c r="AG13" s="291">
        <f t="shared" si="1"/>
        <v>33.410138248847929</v>
      </c>
      <c r="AH13" s="291">
        <f t="shared" si="2"/>
        <v>59064.179723502304</v>
      </c>
      <c r="AI13" s="485">
        <f t="shared" si="3"/>
        <v>1767.8520000000001</v>
      </c>
      <c r="AJ13" s="291">
        <v>1189</v>
      </c>
      <c r="AK13" s="291">
        <v>7293</v>
      </c>
      <c r="AL13" s="291">
        <v>198576</v>
      </c>
      <c r="AM13" s="291">
        <v>166465</v>
      </c>
      <c r="AN13" s="503">
        <v>77129</v>
      </c>
      <c r="AO13" s="291">
        <f>29451+23640</f>
        <v>53091</v>
      </c>
      <c r="AP13" s="512"/>
      <c r="AQ13" s="519">
        <v>1</v>
      </c>
      <c r="AR13" s="338">
        <v>80498</v>
      </c>
      <c r="AS13" s="526" t="s">
        <v>172</v>
      </c>
      <c r="AT13" s="338" t="s">
        <v>172</v>
      </c>
      <c r="AU13" s="338">
        <v>5</v>
      </c>
      <c r="AV13" s="338">
        <v>200</v>
      </c>
      <c r="AW13" s="535"/>
      <c r="AX13" s="541">
        <v>6</v>
      </c>
      <c r="AY13" s="338">
        <v>80698</v>
      </c>
      <c r="AZ13" s="545">
        <v>89</v>
      </c>
      <c r="BA13" s="338" t="s">
        <v>172</v>
      </c>
      <c r="BB13" s="519" t="s">
        <v>172</v>
      </c>
      <c r="BC13" s="535"/>
      <c r="BD13" s="519">
        <v>6</v>
      </c>
      <c r="BE13" s="338">
        <v>80698</v>
      </c>
      <c r="BF13" s="555">
        <v>89</v>
      </c>
      <c r="BG13" s="338">
        <v>70260</v>
      </c>
      <c r="BH13" s="545">
        <v>76</v>
      </c>
      <c r="BI13" s="338">
        <v>45141</v>
      </c>
      <c r="BJ13" s="545">
        <v>48.8</v>
      </c>
      <c r="BK13" s="338">
        <v>7804</v>
      </c>
      <c r="BL13" s="545">
        <v>8.4</v>
      </c>
      <c r="BM13" s="338">
        <v>70</v>
      </c>
      <c r="BN13" s="545">
        <v>0.1</v>
      </c>
      <c r="BO13" s="338">
        <v>17245</v>
      </c>
      <c r="BP13" s="545">
        <v>18.7</v>
      </c>
      <c r="BQ13" s="338">
        <v>79697</v>
      </c>
      <c r="BR13" s="338">
        <v>37407</v>
      </c>
      <c r="BS13" s="338">
        <v>42290</v>
      </c>
      <c r="BT13" s="338">
        <v>26</v>
      </c>
      <c r="BU13" s="338">
        <v>53612721</v>
      </c>
      <c r="BV13" s="338">
        <v>8444929</v>
      </c>
      <c r="BW13" s="338">
        <v>22025585</v>
      </c>
      <c r="BX13" s="338">
        <v>9680661</v>
      </c>
      <c r="BY13" s="338">
        <v>13461546</v>
      </c>
      <c r="BZ13" s="338">
        <v>51844018</v>
      </c>
      <c r="CA13" s="578">
        <v>9129810</v>
      </c>
      <c r="CB13" s="338">
        <v>16559774</v>
      </c>
      <c r="CC13" s="338">
        <v>3572171</v>
      </c>
      <c r="CD13" s="338">
        <v>2354086</v>
      </c>
      <c r="CE13" s="338">
        <v>5541961</v>
      </c>
      <c r="CF13" s="338">
        <v>3405102</v>
      </c>
      <c r="CG13" s="338">
        <v>11281114</v>
      </c>
      <c r="CH13" s="583">
        <v>17</v>
      </c>
      <c r="CI13" s="436" t="s">
        <v>495</v>
      </c>
      <c r="CJ13" s="583">
        <v>4036</v>
      </c>
      <c r="CK13" s="583">
        <v>310</v>
      </c>
      <c r="CL13" s="590">
        <v>13</v>
      </c>
      <c r="CM13" s="583">
        <v>8</v>
      </c>
      <c r="CN13" s="583" t="s">
        <v>495</v>
      </c>
      <c r="CO13" s="583">
        <v>2228</v>
      </c>
      <c r="CP13" s="596">
        <v>193</v>
      </c>
      <c r="CQ13" s="590">
        <v>11.5</v>
      </c>
      <c r="CR13" s="606">
        <v>9162</v>
      </c>
      <c r="CS13" s="606">
        <v>61</v>
      </c>
      <c r="CT13" s="606">
        <v>3842</v>
      </c>
      <c r="CU13" s="526">
        <v>4</v>
      </c>
      <c r="CV13" s="526">
        <v>186</v>
      </c>
      <c r="CW13" s="526">
        <v>42</v>
      </c>
      <c r="CX13" s="526">
        <v>52</v>
      </c>
      <c r="CY13" s="338">
        <v>196</v>
      </c>
      <c r="CZ13" s="338">
        <v>6</v>
      </c>
      <c r="DA13" s="338">
        <v>247</v>
      </c>
      <c r="DB13" s="526">
        <v>29</v>
      </c>
      <c r="DC13" s="291">
        <v>68460</v>
      </c>
    </row>
    <row r="14" spans="1:107" s="378" customFormat="1" ht="18" customHeight="1">
      <c r="A14" s="387" t="s">
        <v>128</v>
      </c>
      <c r="B14" s="395"/>
      <c r="C14" s="404">
        <v>42013.31</v>
      </c>
      <c r="D14" s="414">
        <v>227.11</v>
      </c>
      <c r="E14" s="420">
        <v>41159.4</v>
      </c>
      <c r="F14" s="414">
        <v>147.46</v>
      </c>
      <c r="G14" s="420">
        <v>26957.12</v>
      </c>
      <c r="H14" s="414">
        <v>147.46</v>
      </c>
      <c r="I14" s="420">
        <v>14202.28</v>
      </c>
      <c r="J14" s="414"/>
      <c r="K14" s="435">
        <v>28.03</v>
      </c>
      <c r="L14" s="414"/>
      <c r="M14" s="404">
        <v>825.88</v>
      </c>
      <c r="N14" s="445">
        <v>79.650000000000006</v>
      </c>
      <c r="O14" s="453">
        <f t="shared" si="4"/>
        <v>29981.100000000406</v>
      </c>
      <c r="P14" s="458">
        <f t="shared" si="5"/>
        <v>29744.060000000405</v>
      </c>
      <c r="Q14" s="453">
        <v>17831.450000000343</v>
      </c>
      <c r="R14" s="453">
        <v>11912.610000000064</v>
      </c>
      <c r="S14" s="291" t="s">
        <v>172</v>
      </c>
      <c r="T14" s="453">
        <v>237.04</v>
      </c>
      <c r="U14" s="404">
        <f t="shared" si="6"/>
        <v>6055583</v>
      </c>
      <c r="V14" s="414">
        <f t="shared" si="6"/>
        <v>56543</v>
      </c>
      <c r="W14" s="404">
        <v>3896415</v>
      </c>
      <c r="X14" s="445">
        <v>54317</v>
      </c>
      <c r="Y14" s="404">
        <v>2159168</v>
      </c>
      <c r="Z14" s="414">
        <v>2226</v>
      </c>
      <c r="AA14" s="478">
        <f t="shared" si="7"/>
        <v>7415948</v>
      </c>
      <c r="AB14" s="458">
        <v>5809947</v>
      </c>
      <c r="AC14" s="458">
        <v>1606001</v>
      </c>
      <c r="AD14" s="291">
        <v>140</v>
      </c>
      <c r="AE14" s="291">
        <v>6172</v>
      </c>
      <c r="AF14" s="291">
        <v>12545705</v>
      </c>
      <c r="AG14" s="291">
        <f t="shared" si="1"/>
        <v>44.085714285714289</v>
      </c>
      <c r="AH14" s="291">
        <f t="shared" si="2"/>
        <v>89612.178571428565</v>
      </c>
      <c r="AI14" s="485">
        <f t="shared" si="3"/>
        <v>2032.6806545690215</v>
      </c>
      <c r="AJ14" s="291">
        <v>800</v>
      </c>
      <c r="AK14" s="291">
        <v>5375</v>
      </c>
      <c r="AL14" s="291">
        <v>171146</v>
      </c>
      <c r="AM14" s="291">
        <v>134245</v>
      </c>
      <c r="AN14" s="503">
        <v>57960</v>
      </c>
      <c r="AO14" s="291">
        <f>23471+18412</f>
        <v>41883</v>
      </c>
      <c r="AP14" s="512"/>
      <c r="AQ14" s="519">
        <v>2</v>
      </c>
      <c r="AR14" s="338">
        <v>59521</v>
      </c>
      <c r="AS14" s="526">
        <v>10</v>
      </c>
      <c r="AT14" s="338">
        <v>2464</v>
      </c>
      <c r="AU14" s="338">
        <v>6</v>
      </c>
      <c r="AV14" s="338">
        <v>425</v>
      </c>
      <c r="AW14" s="535"/>
      <c r="AX14" s="541">
        <v>18</v>
      </c>
      <c r="AY14" s="338">
        <v>62410</v>
      </c>
      <c r="AZ14" s="545">
        <v>85.2</v>
      </c>
      <c r="BA14" s="338">
        <v>14</v>
      </c>
      <c r="BB14" s="519">
        <v>604</v>
      </c>
      <c r="BC14" s="535"/>
      <c r="BD14" s="519">
        <v>32</v>
      </c>
      <c r="BE14" s="338">
        <v>63014</v>
      </c>
      <c r="BF14" s="555">
        <v>86</v>
      </c>
      <c r="BG14" s="338">
        <v>59448</v>
      </c>
      <c r="BH14" s="545">
        <v>80.2</v>
      </c>
      <c r="BI14" s="338">
        <v>38813</v>
      </c>
      <c r="BJ14" s="545">
        <v>52.4</v>
      </c>
      <c r="BK14" s="338">
        <v>7934</v>
      </c>
      <c r="BL14" s="545">
        <v>10.7</v>
      </c>
      <c r="BM14" s="338" t="s">
        <v>172</v>
      </c>
      <c r="BN14" s="436" t="s">
        <v>172</v>
      </c>
      <c r="BO14" s="338">
        <v>12701</v>
      </c>
      <c r="BP14" s="545">
        <v>17.100000000000001</v>
      </c>
      <c r="BQ14" s="338">
        <v>64179</v>
      </c>
      <c r="BR14" s="338">
        <v>29707</v>
      </c>
      <c r="BS14" s="338">
        <v>34472</v>
      </c>
      <c r="BT14" s="338">
        <v>28</v>
      </c>
      <c r="BU14" s="338">
        <v>37171442</v>
      </c>
      <c r="BV14" s="338">
        <v>8119442</v>
      </c>
      <c r="BW14" s="338">
        <v>12772916</v>
      </c>
      <c r="BX14" s="338">
        <v>7096160</v>
      </c>
      <c r="BY14" s="338">
        <v>9182924</v>
      </c>
      <c r="BZ14" s="338">
        <v>35838874</v>
      </c>
      <c r="CA14" s="578">
        <v>5482233</v>
      </c>
      <c r="CB14" s="338">
        <v>12166869</v>
      </c>
      <c r="CC14" s="338">
        <v>1329953</v>
      </c>
      <c r="CD14" s="338">
        <v>1298154</v>
      </c>
      <c r="CE14" s="338">
        <v>3341396</v>
      </c>
      <c r="CF14" s="338">
        <v>3371949</v>
      </c>
      <c r="CG14" s="338">
        <v>8848320</v>
      </c>
      <c r="CH14" s="583">
        <v>17</v>
      </c>
      <c r="CI14" s="436" t="s">
        <v>495</v>
      </c>
      <c r="CJ14" s="583">
        <v>3187</v>
      </c>
      <c r="CK14" s="583">
        <v>264</v>
      </c>
      <c r="CL14" s="590">
        <v>12.1</v>
      </c>
      <c r="CM14" s="583">
        <v>9</v>
      </c>
      <c r="CN14" s="583" t="s">
        <v>495</v>
      </c>
      <c r="CO14" s="583">
        <v>1704</v>
      </c>
      <c r="CP14" s="596">
        <v>169</v>
      </c>
      <c r="CQ14" s="590">
        <v>10.1</v>
      </c>
      <c r="CR14" s="606">
        <v>6610</v>
      </c>
      <c r="CS14" s="606">
        <v>57</v>
      </c>
      <c r="CT14" s="606">
        <v>3326</v>
      </c>
      <c r="CU14" s="526">
        <v>54</v>
      </c>
      <c r="CV14" s="526">
        <v>134</v>
      </c>
      <c r="CW14" s="526">
        <v>29</v>
      </c>
      <c r="CX14" s="624">
        <v>39</v>
      </c>
      <c r="CY14" s="338">
        <v>119</v>
      </c>
      <c r="CZ14" s="338">
        <v>3</v>
      </c>
      <c r="DA14" s="338">
        <v>148</v>
      </c>
      <c r="DB14" s="526">
        <v>26</v>
      </c>
      <c r="DC14" s="291">
        <v>65878</v>
      </c>
    </row>
    <row r="15" spans="1:107" s="378" customFormat="1" ht="18" customHeight="1">
      <c r="A15" s="387" t="s">
        <v>129</v>
      </c>
      <c r="B15" s="395"/>
      <c r="C15" s="404">
        <v>1896.79</v>
      </c>
      <c r="D15" s="413">
        <v>727.76</v>
      </c>
      <c r="E15" s="420">
        <v>1826.38</v>
      </c>
      <c r="F15" s="413">
        <v>397.15</v>
      </c>
      <c r="G15" s="420">
        <v>1124.07</v>
      </c>
      <c r="H15" s="413">
        <v>397.15</v>
      </c>
      <c r="I15" s="420">
        <v>702.31</v>
      </c>
      <c r="J15" s="414"/>
      <c r="K15" s="435"/>
      <c r="L15" s="413"/>
      <c r="M15" s="404">
        <v>70.41</v>
      </c>
      <c r="N15" s="444">
        <v>330.61</v>
      </c>
      <c r="O15" s="453">
        <f t="shared" si="4"/>
        <v>10229.31000000022</v>
      </c>
      <c r="P15" s="458">
        <f t="shared" si="5"/>
        <v>10067.580000000218</v>
      </c>
      <c r="Q15" s="453">
        <v>6881.4400000001951</v>
      </c>
      <c r="R15" s="453">
        <v>3186.1400000000231</v>
      </c>
      <c r="S15" s="291">
        <v>14.119999999999996</v>
      </c>
      <c r="T15" s="453">
        <v>147.6100000000001</v>
      </c>
      <c r="U15" s="404">
        <f t="shared" si="6"/>
        <v>382030</v>
      </c>
      <c r="V15" s="413">
        <f t="shared" si="6"/>
        <v>124484</v>
      </c>
      <c r="W15" s="404">
        <v>304834</v>
      </c>
      <c r="X15" s="444">
        <v>123351</v>
      </c>
      <c r="Y15" s="404">
        <v>77196</v>
      </c>
      <c r="Z15" s="413">
        <v>1133</v>
      </c>
      <c r="AA15" s="478">
        <f t="shared" si="7"/>
        <v>2556680</v>
      </c>
      <c r="AB15" s="458">
        <v>2115488</v>
      </c>
      <c r="AC15" s="458">
        <v>441192</v>
      </c>
      <c r="AD15" s="291">
        <v>42</v>
      </c>
      <c r="AE15" s="291">
        <v>686</v>
      </c>
      <c r="AF15" s="291">
        <v>1247560</v>
      </c>
      <c r="AG15" s="291">
        <f t="shared" si="1"/>
        <v>16.333333333333332</v>
      </c>
      <c r="AH15" s="291">
        <f t="shared" si="2"/>
        <v>29703.809523809523</v>
      </c>
      <c r="AI15" s="485">
        <f t="shared" si="3"/>
        <v>1818.6005830903789</v>
      </c>
      <c r="AJ15" s="291">
        <v>285</v>
      </c>
      <c r="AK15" s="291">
        <v>1664</v>
      </c>
      <c r="AL15" s="291">
        <v>32042</v>
      </c>
      <c r="AM15" s="291">
        <v>47453</v>
      </c>
      <c r="AN15" s="503">
        <v>23764</v>
      </c>
      <c r="AO15" s="291">
        <f>9457+7323</f>
        <v>16780</v>
      </c>
      <c r="AP15" s="512"/>
      <c r="AQ15" s="519">
        <v>1</v>
      </c>
      <c r="AR15" s="338">
        <v>28713</v>
      </c>
      <c r="AS15" s="526" t="s">
        <v>172</v>
      </c>
      <c r="AT15" s="338" t="s">
        <v>172</v>
      </c>
      <c r="AU15" s="338">
        <v>2</v>
      </c>
      <c r="AV15" s="338" t="s">
        <v>172</v>
      </c>
      <c r="AW15" s="535"/>
      <c r="AX15" s="541">
        <v>3</v>
      </c>
      <c r="AY15" s="338">
        <v>28713</v>
      </c>
      <c r="AZ15" s="545">
        <v>99.8</v>
      </c>
      <c r="BA15" s="338" t="s">
        <v>172</v>
      </c>
      <c r="BB15" s="519" t="s">
        <v>172</v>
      </c>
      <c r="BC15" s="535"/>
      <c r="BD15" s="519">
        <v>3</v>
      </c>
      <c r="BE15" s="338">
        <v>28713</v>
      </c>
      <c r="BF15" s="555">
        <v>99.8</v>
      </c>
      <c r="BG15" s="338">
        <v>22599</v>
      </c>
      <c r="BH15" s="545">
        <v>78.5</v>
      </c>
      <c r="BI15" s="338">
        <v>19654</v>
      </c>
      <c r="BJ15" s="545">
        <v>68.3</v>
      </c>
      <c r="BK15" s="338">
        <v>1322</v>
      </c>
      <c r="BL15" s="545">
        <v>4.5999999999999996</v>
      </c>
      <c r="BM15" s="338">
        <v>447</v>
      </c>
      <c r="BN15" s="545">
        <v>1.6</v>
      </c>
      <c r="BO15" s="338">
        <v>1176</v>
      </c>
      <c r="BP15" s="545">
        <v>4.0999999999999996</v>
      </c>
      <c r="BQ15" s="338">
        <v>25855</v>
      </c>
      <c r="BR15" s="338">
        <v>12145</v>
      </c>
      <c r="BS15" s="338">
        <v>13710</v>
      </c>
      <c r="BT15" s="338">
        <v>20</v>
      </c>
      <c r="BU15" s="338">
        <v>17050512</v>
      </c>
      <c r="BV15" s="338">
        <v>3308152</v>
      </c>
      <c r="BW15" s="338">
        <v>6843221</v>
      </c>
      <c r="BX15" s="338">
        <v>3507810</v>
      </c>
      <c r="BY15" s="338">
        <v>3391329</v>
      </c>
      <c r="BZ15" s="338">
        <v>16686973</v>
      </c>
      <c r="CA15" s="578">
        <v>2056765</v>
      </c>
      <c r="CB15" s="338">
        <v>5649039</v>
      </c>
      <c r="CC15" s="338">
        <v>974685</v>
      </c>
      <c r="CD15" s="338">
        <v>552119</v>
      </c>
      <c r="CE15" s="338">
        <v>1777074</v>
      </c>
      <c r="CF15" s="338">
        <v>1453916</v>
      </c>
      <c r="CG15" s="338">
        <v>4223375</v>
      </c>
      <c r="CH15" s="583">
        <v>6</v>
      </c>
      <c r="CI15" s="436" t="s">
        <v>495</v>
      </c>
      <c r="CJ15" s="583">
        <v>883</v>
      </c>
      <c r="CK15" s="583">
        <v>88</v>
      </c>
      <c r="CL15" s="590">
        <v>10</v>
      </c>
      <c r="CM15" s="583">
        <v>4</v>
      </c>
      <c r="CN15" s="583" t="s">
        <v>495</v>
      </c>
      <c r="CO15" s="583">
        <v>504</v>
      </c>
      <c r="CP15" s="596">
        <v>57</v>
      </c>
      <c r="CQ15" s="590">
        <v>8.8000000000000007</v>
      </c>
      <c r="CR15" s="606">
        <v>3110</v>
      </c>
      <c r="CS15" s="606">
        <v>29</v>
      </c>
      <c r="CT15" s="606">
        <v>1192</v>
      </c>
      <c r="CU15" s="526">
        <v>25</v>
      </c>
      <c r="CV15" s="526">
        <v>29</v>
      </c>
      <c r="CW15" s="526">
        <v>11</v>
      </c>
      <c r="CX15" s="526">
        <v>14</v>
      </c>
      <c r="CY15" s="338">
        <v>52</v>
      </c>
      <c r="CZ15" s="338">
        <v>3</v>
      </c>
      <c r="DA15" s="338">
        <v>64</v>
      </c>
      <c r="DB15" s="526">
        <v>5</v>
      </c>
      <c r="DC15" s="291">
        <v>12058</v>
      </c>
    </row>
    <row r="16" spans="1:107" s="378" customFormat="1" ht="18" customHeight="1">
      <c r="A16" s="387" t="s">
        <v>77</v>
      </c>
      <c r="B16" s="395"/>
      <c r="C16" s="404">
        <v>30834.930000000004</v>
      </c>
      <c r="D16" s="413">
        <v>958.53</v>
      </c>
      <c r="E16" s="420">
        <v>30233.370000000003</v>
      </c>
      <c r="F16" s="413">
        <v>279.29000000000002</v>
      </c>
      <c r="G16" s="420">
        <v>5934.51</v>
      </c>
      <c r="H16" s="413">
        <v>241.18</v>
      </c>
      <c r="I16" s="420">
        <v>24298.86</v>
      </c>
      <c r="J16" s="413">
        <v>38.11</v>
      </c>
      <c r="K16" s="435">
        <v>17.36</v>
      </c>
      <c r="L16" s="413"/>
      <c r="M16" s="404">
        <v>584.20000000000005</v>
      </c>
      <c r="N16" s="444">
        <v>679.24</v>
      </c>
      <c r="O16" s="453">
        <f t="shared" si="4"/>
        <v>32540.810000000696</v>
      </c>
      <c r="P16" s="458">
        <f t="shared" si="5"/>
        <v>32445.2200000007</v>
      </c>
      <c r="Q16" s="453">
        <v>15116.180000000621</v>
      </c>
      <c r="R16" s="453">
        <v>17329.040000000077</v>
      </c>
      <c r="S16" s="291">
        <v>0.17</v>
      </c>
      <c r="T16" s="453">
        <v>95.419999999999973</v>
      </c>
      <c r="U16" s="404">
        <f t="shared" si="6"/>
        <v>4403412</v>
      </c>
      <c r="V16" s="414">
        <f t="shared" si="6"/>
        <v>49068</v>
      </c>
      <c r="W16" s="404">
        <v>1604592</v>
      </c>
      <c r="X16" s="444">
        <v>46000</v>
      </c>
      <c r="Y16" s="404">
        <v>2798820</v>
      </c>
      <c r="Z16" s="413">
        <v>3068</v>
      </c>
      <c r="AA16" s="478">
        <f t="shared" si="7"/>
        <v>8199034</v>
      </c>
      <c r="AB16" s="458">
        <v>5705057</v>
      </c>
      <c r="AC16" s="458">
        <v>2493977</v>
      </c>
      <c r="AD16" s="291">
        <v>157</v>
      </c>
      <c r="AE16" s="291">
        <v>3949</v>
      </c>
      <c r="AF16" s="291">
        <v>5834993</v>
      </c>
      <c r="AG16" s="291">
        <f t="shared" si="1"/>
        <v>25.152866242038218</v>
      </c>
      <c r="AH16" s="291">
        <f t="shared" si="2"/>
        <v>37165.56050955414</v>
      </c>
      <c r="AI16" s="485">
        <f t="shared" si="3"/>
        <v>1477.587490503925</v>
      </c>
      <c r="AJ16" s="291">
        <v>591</v>
      </c>
      <c r="AK16" s="291">
        <v>3141</v>
      </c>
      <c r="AL16" s="291">
        <v>58009</v>
      </c>
      <c r="AM16" s="291">
        <v>71874</v>
      </c>
      <c r="AN16" s="503">
        <v>38280</v>
      </c>
      <c r="AO16" s="291">
        <f>14885+11632</f>
        <v>26517</v>
      </c>
      <c r="AP16" s="512"/>
      <c r="AQ16" s="519">
        <v>2</v>
      </c>
      <c r="AR16" s="338">
        <v>32400</v>
      </c>
      <c r="AS16" s="526">
        <v>22</v>
      </c>
      <c r="AT16" s="338">
        <v>10264</v>
      </c>
      <c r="AU16" s="338">
        <v>6</v>
      </c>
      <c r="AV16" s="338">
        <v>97</v>
      </c>
      <c r="AW16" s="535"/>
      <c r="AX16" s="541">
        <v>30</v>
      </c>
      <c r="AY16" s="338">
        <v>42761</v>
      </c>
      <c r="AZ16" s="545">
        <v>92.3</v>
      </c>
      <c r="BA16" s="338">
        <v>10</v>
      </c>
      <c r="BB16" s="519">
        <v>287</v>
      </c>
      <c r="BC16" s="535"/>
      <c r="BD16" s="519">
        <v>40</v>
      </c>
      <c r="BE16" s="338">
        <v>43048</v>
      </c>
      <c r="BF16" s="555">
        <v>92.9</v>
      </c>
      <c r="BG16" s="338">
        <v>33743</v>
      </c>
      <c r="BH16" s="545">
        <v>72.099999999999994</v>
      </c>
      <c r="BI16" s="338">
        <v>19338</v>
      </c>
      <c r="BJ16" s="545">
        <v>41.3</v>
      </c>
      <c r="BK16" s="338">
        <v>3913</v>
      </c>
      <c r="BL16" s="545">
        <v>8.4</v>
      </c>
      <c r="BM16" s="338" t="s">
        <v>172</v>
      </c>
      <c r="BN16" s="436" t="s">
        <v>172</v>
      </c>
      <c r="BO16" s="338">
        <v>10492</v>
      </c>
      <c r="BP16" s="545">
        <v>22.4</v>
      </c>
      <c r="BQ16" s="338">
        <v>40940</v>
      </c>
      <c r="BR16" s="338">
        <v>19394</v>
      </c>
      <c r="BS16" s="338">
        <v>21546</v>
      </c>
      <c r="BT16" s="338">
        <v>22</v>
      </c>
      <c r="BU16" s="338">
        <v>31459707</v>
      </c>
      <c r="BV16" s="338">
        <v>4005444</v>
      </c>
      <c r="BW16" s="338">
        <v>12031787</v>
      </c>
      <c r="BX16" s="338">
        <v>5829163</v>
      </c>
      <c r="BY16" s="338">
        <v>9593313</v>
      </c>
      <c r="BZ16" s="338">
        <v>30776357</v>
      </c>
      <c r="CA16" s="578">
        <v>4282511</v>
      </c>
      <c r="CB16" s="338">
        <v>8393649</v>
      </c>
      <c r="CC16" s="338">
        <v>1346427</v>
      </c>
      <c r="CD16" s="338">
        <v>980078</v>
      </c>
      <c r="CE16" s="338">
        <v>3139272</v>
      </c>
      <c r="CF16" s="338">
        <v>3824651</v>
      </c>
      <c r="CG16" s="338">
        <v>8809769</v>
      </c>
      <c r="CH16" s="583">
        <v>11</v>
      </c>
      <c r="CI16" s="436" t="s">
        <v>495</v>
      </c>
      <c r="CJ16" s="583">
        <v>1726</v>
      </c>
      <c r="CK16" s="583">
        <v>157</v>
      </c>
      <c r="CL16" s="590">
        <v>11</v>
      </c>
      <c r="CM16" s="583">
        <v>6</v>
      </c>
      <c r="CN16" s="583" t="s">
        <v>495</v>
      </c>
      <c r="CO16" s="583">
        <v>1037</v>
      </c>
      <c r="CP16" s="596">
        <v>121</v>
      </c>
      <c r="CQ16" s="590">
        <v>8.6</v>
      </c>
      <c r="CR16" s="606">
        <v>5239</v>
      </c>
      <c r="CS16" s="606">
        <v>45</v>
      </c>
      <c r="CT16" s="606">
        <v>1836</v>
      </c>
      <c r="CU16" s="526">
        <v>2</v>
      </c>
      <c r="CV16" s="526">
        <v>65</v>
      </c>
      <c r="CW16" s="526">
        <v>20</v>
      </c>
      <c r="CX16" s="526">
        <v>33</v>
      </c>
      <c r="CY16" s="338">
        <v>77</v>
      </c>
      <c r="CZ16" s="338">
        <v>1</v>
      </c>
      <c r="DA16" s="338">
        <v>94</v>
      </c>
      <c r="DB16" s="526">
        <v>19</v>
      </c>
      <c r="DC16" s="291">
        <v>194630</v>
      </c>
    </row>
    <row r="17" spans="1:107" s="378" customFormat="1" ht="18" customHeight="1">
      <c r="A17" s="387" t="s">
        <v>59</v>
      </c>
      <c r="B17" s="395"/>
      <c r="C17" s="404">
        <v>36450.94</v>
      </c>
      <c r="D17" s="413">
        <v>505.89</v>
      </c>
      <c r="E17" s="420">
        <v>34991.83</v>
      </c>
      <c r="F17" s="413">
        <v>298.45</v>
      </c>
      <c r="G17" s="420">
        <v>16811.53</v>
      </c>
      <c r="H17" s="413">
        <v>283.7</v>
      </c>
      <c r="I17" s="420">
        <v>18180.3</v>
      </c>
      <c r="J17" s="414">
        <v>14.75</v>
      </c>
      <c r="K17" s="437">
        <v>14.5</v>
      </c>
      <c r="L17" s="413"/>
      <c r="M17" s="404">
        <v>1444.61</v>
      </c>
      <c r="N17" s="444">
        <v>207.44</v>
      </c>
      <c r="O17" s="453">
        <f t="shared" si="4"/>
        <v>20678.930000000368</v>
      </c>
      <c r="P17" s="458">
        <f t="shared" si="5"/>
        <v>20508.310000000369</v>
      </c>
      <c r="Q17" s="453">
        <v>12889.250000000338</v>
      </c>
      <c r="R17" s="453">
        <v>7619.0600000000313</v>
      </c>
      <c r="S17" s="291" t="s">
        <v>172</v>
      </c>
      <c r="T17" s="453">
        <v>170.61999999999995</v>
      </c>
      <c r="U17" s="404">
        <f t="shared" si="6"/>
        <v>4648412</v>
      </c>
      <c r="V17" s="413">
        <f t="shared" si="6"/>
        <v>62986</v>
      </c>
      <c r="W17" s="404">
        <v>2417880</v>
      </c>
      <c r="X17" s="444">
        <v>60385</v>
      </c>
      <c r="Y17" s="404">
        <v>2230532</v>
      </c>
      <c r="Z17" s="413">
        <v>2601</v>
      </c>
      <c r="AA17" s="478">
        <f t="shared" si="7"/>
        <v>5002658</v>
      </c>
      <c r="AB17" s="458">
        <v>3945803</v>
      </c>
      <c r="AC17" s="458">
        <v>1056855</v>
      </c>
      <c r="AD17" s="291">
        <v>63</v>
      </c>
      <c r="AE17" s="291">
        <v>1502</v>
      </c>
      <c r="AF17" s="291">
        <v>2247199</v>
      </c>
      <c r="AG17" s="291">
        <f t="shared" si="1"/>
        <v>23.841269841269842</v>
      </c>
      <c r="AH17" s="291">
        <f t="shared" si="2"/>
        <v>35669.825396825399</v>
      </c>
      <c r="AI17" s="485">
        <f t="shared" si="3"/>
        <v>1496.1378162450067</v>
      </c>
      <c r="AJ17" s="291">
        <v>348</v>
      </c>
      <c r="AK17" s="291">
        <v>1869</v>
      </c>
      <c r="AL17" s="291">
        <v>39844</v>
      </c>
      <c r="AM17" s="291">
        <v>39470</v>
      </c>
      <c r="AN17" s="503">
        <v>26992</v>
      </c>
      <c r="AO17" s="291">
        <f>9694+8124</f>
        <v>17818</v>
      </c>
      <c r="AP17" s="512"/>
      <c r="AQ17" s="519">
        <v>1</v>
      </c>
      <c r="AR17" s="338">
        <v>26415</v>
      </c>
      <c r="AS17" s="526">
        <v>6</v>
      </c>
      <c r="AT17" s="338">
        <v>950</v>
      </c>
      <c r="AU17" s="338">
        <v>6</v>
      </c>
      <c r="AV17" s="338">
        <v>360</v>
      </c>
      <c r="AW17" s="535"/>
      <c r="AX17" s="541">
        <v>13</v>
      </c>
      <c r="AY17" s="338">
        <v>27725</v>
      </c>
      <c r="AZ17" s="545">
        <v>88.4</v>
      </c>
      <c r="BA17" s="338">
        <v>11</v>
      </c>
      <c r="BB17" s="519">
        <v>685</v>
      </c>
      <c r="BC17" s="535"/>
      <c r="BD17" s="519">
        <v>24</v>
      </c>
      <c r="BE17" s="338">
        <v>28410</v>
      </c>
      <c r="BF17" s="555">
        <v>90.5</v>
      </c>
      <c r="BG17" s="338">
        <v>19778</v>
      </c>
      <c r="BH17" s="545">
        <v>62</v>
      </c>
      <c r="BI17" s="338">
        <v>14236</v>
      </c>
      <c r="BJ17" s="545">
        <v>44.6</v>
      </c>
      <c r="BK17" s="338">
        <v>1821</v>
      </c>
      <c r="BL17" s="545">
        <v>5.7</v>
      </c>
      <c r="BM17" s="338" t="s">
        <v>172</v>
      </c>
      <c r="BN17" s="436" t="s">
        <v>172</v>
      </c>
      <c r="BO17" s="338">
        <v>3721</v>
      </c>
      <c r="BP17" s="545">
        <v>11.7</v>
      </c>
      <c r="BQ17" s="338">
        <v>27537</v>
      </c>
      <c r="BR17" s="338">
        <v>12878</v>
      </c>
      <c r="BS17" s="338">
        <v>14659</v>
      </c>
      <c r="BT17" s="338">
        <v>18</v>
      </c>
      <c r="BU17" s="338">
        <v>18290480</v>
      </c>
      <c r="BV17" s="338">
        <v>2978764</v>
      </c>
      <c r="BW17" s="338">
        <v>7280952</v>
      </c>
      <c r="BX17" s="338">
        <v>3302760</v>
      </c>
      <c r="BY17" s="338">
        <v>4728004</v>
      </c>
      <c r="BZ17" s="338">
        <v>17959507</v>
      </c>
      <c r="CA17" s="578">
        <v>3242241</v>
      </c>
      <c r="CB17" s="338">
        <v>5843278</v>
      </c>
      <c r="CC17" s="338">
        <v>953070</v>
      </c>
      <c r="CD17" s="338">
        <v>1033213</v>
      </c>
      <c r="CE17" s="338">
        <v>1591548</v>
      </c>
      <c r="CF17" s="338">
        <v>1585613</v>
      </c>
      <c r="CG17" s="338">
        <v>3710544</v>
      </c>
      <c r="CH17" s="583">
        <v>9</v>
      </c>
      <c r="CI17" s="436" t="s">
        <v>495</v>
      </c>
      <c r="CJ17" s="583">
        <v>1420</v>
      </c>
      <c r="CK17" s="583">
        <v>126</v>
      </c>
      <c r="CL17" s="590">
        <v>11.3</v>
      </c>
      <c r="CM17" s="583">
        <v>5</v>
      </c>
      <c r="CN17" s="583" t="s">
        <v>495</v>
      </c>
      <c r="CO17" s="583">
        <v>727</v>
      </c>
      <c r="CP17" s="596">
        <v>93</v>
      </c>
      <c r="CQ17" s="590">
        <v>7.8</v>
      </c>
      <c r="CR17" s="606">
        <v>2885</v>
      </c>
      <c r="CS17" s="606">
        <v>26</v>
      </c>
      <c r="CT17" s="606">
        <v>1134</v>
      </c>
      <c r="CU17" s="526">
        <v>18</v>
      </c>
      <c r="CV17" s="526">
        <v>37</v>
      </c>
      <c r="CW17" s="526">
        <v>14</v>
      </c>
      <c r="CX17" s="526">
        <v>20</v>
      </c>
      <c r="CY17" s="338">
        <v>33</v>
      </c>
      <c r="CZ17" s="338">
        <v>4</v>
      </c>
      <c r="DA17" s="338">
        <v>33</v>
      </c>
      <c r="DB17" s="526">
        <v>12</v>
      </c>
      <c r="DC17" s="291">
        <v>7140</v>
      </c>
    </row>
    <row r="18" spans="1:107" s="378" customFormat="1" ht="18" customHeight="1">
      <c r="A18" s="387" t="s">
        <v>131</v>
      </c>
      <c r="B18" s="395"/>
      <c r="C18" s="405">
        <v>19432.979999999996</v>
      </c>
      <c r="D18" s="414">
        <v>665.44</v>
      </c>
      <c r="E18" s="421">
        <v>18958.259999999998</v>
      </c>
      <c r="F18" s="414">
        <v>565.67999999999995</v>
      </c>
      <c r="G18" s="421">
        <v>6984.11</v>
      </c>
      <c r="H18" s="414">
        <v>552.30999999999995</v>
      </c>
      <c r="I18" s="420">
        <v>11974.15</v>
      </c>
      <c r="J18" s="414">
        <v>13.37</v>
      </c>
      <c r="K18" s="437">
        <v>17.510000000000002</v>
      </c>
      <c r="L18" s="414"/>
      <c r="M18" s="405">
        <v>457.21</v>
      </c>
      <c r="N18" s="445">
        <v>99.76</v>
      </c>
      <c r="O18" s="453">
        <f t="shared" si="4"/>
        <v>70185.109999999928</v>
      </c>
      <c r="P18" s="458">
        <f t="shared" si="5"/>
        <v>69633.789999999921</v>
      </c>
      <c r="Q18" s="453">
        <v>41412.15999999948</v>
      </c>
      <c r="R18" s="453">
        <v>28221.630000000438</v>
      </c>
      <c r="S18" s="291">
        <v>61.569999999999986</v>
      </c>
      <c r="T18" s="453">
        <v>489.75000000000023</v>
      </c>
      <c r="U18" s="405">
        <f t="shared" si="6"/>
        <v>2954201</v>
      </c>
      <c r="V18" s="414">
        <f t="shared" si="6"/>
        <v>170965</v>
      </c>
      <c r="W18" s="405">
        <v>1652007</v>
      </c>
      <c r="X18" s="445">
        <v>164674</v>
      </c>
      <c r="Y18" s="405">
        <v>1302194</v>
      </c>
      <c r="Z18" s="414">
        <v>6291</v>
      </c>
      <c r="AA18" s="478">
        <f t="shared" si="7"/>
        <v>20483511</v>
      </c>
      <c r="AB18" s="458">
        <v>16487529</v>
      </c>
      <c r="AC18" s="458">
        <v>3995982</v>
      </c>
      <c r="AD18" s="291">
        <v>150</v>
      </c>
      <c r="AE18" s="291">
        <v>7489</v>
      </c>
      <c r="AF18" s="291">
        <v>12322294</v>
      </c>
      <c r="AG18" s="291">
        <f t="shared" si="1"/>
        <v>49.926666666666669</v>
      </c>
      <c r="AH18" s="291">
        <f t="shared" si="2"/>
        <v>82148.626666666663</v>
      </c>
      <c r="AI18" s="485">
        <f t="shared" si="3"/>
        <v>1645.385765789825</v>
      </c>
      <c r="AJ18" s="291">
        <v>871</v>
      </c>
      <c r="AK18" s="291">
        <v>5054</v>
      </c>
      <c r="AL18" s="291">
        <v>107447</v>
      </c>
      <c r="AM18" s="291">
        <v>107344</v>
      </c>
      <c r="AN18" s="503">
        <v>64694</v>
      </c>
      <c r="AO18" s="291">
        <f>27546+19638</f>
        <v>47184</v>
      </c>
      <c r="AP18" s="512"/>
      <c r="AQ18" s="519">
        <v>1</v>
      </c>
      <c r="AR18" s="338">
        <v>59684</v>
      </c>
      <c r="AS18" s="526">
        <v>16</v>
      </c>
      <c r="AT18" s="338">
        <v>18268</v>
      </c>
      <c r="AU18" s="338">
        <v>2</v>
      </c>
      <c r="AV18" s="338">
        <v>398</v>
      </c>
      <c r="AW18" s="535"/>
      <c r="AX18" s="541">
        <v>19</v>
      </c>
      <c r="AY18" s="338">
        <v>78350</v>
      </c>
      <c r="AZ18" s="545">
        <v>99.3</v>
      </c>
      <c r="BA18" s="338">
        <v>5</v>
      </c>
      <c r="BB18" s="519">
        <v>92</v>
      </c>
      <c r="BC18" s="535"/>
      <c r="BD18" s="519">
        <v>24</v>
      </c>
      <c r="BE18" s="338">
        <v>78442</v>
      </c>
      <c r="BF18" s="555">
        <v>99.4</v>
      </c>
      <c r="BG18" s="338">
        <v>69387</v>
      </c>
      <c r="BH18" s="545">
        <v>87.7</v>
      </c>
      <c r="BI18" s="338">
        <v>34399</v>
      </c>
      <c r="BJ18" s="545">
        <v>43.5</v>
      </c>
      <c r="BK18" s="338">
        <v>23051</v>
      </c>
      <c r="BL18" s="545">
        <v>29.1</v>
      </c>
      <c r="BM18" s="338">
        <v>1672</v>
      </c>
      <c r="BN18" s="545">
        <v>2.1</v>
      </c>
      <c r="BO18" s="338">
        <v>10265</v>
      </c>
      <c r="BP18" s="545">
        <v>13</v>
      </c>
      <c r="BQ18" s="338">
        <v>68211</v>
      </c>
      <c r="BR18" s="338">
        <v>32249</v>
      </c>
      <c r="BS18" s="338">
        <v>35962</v>
      </c>
      <c r="BT18" s="338">
        <v>26</v>
      </c>
      <c r="BU18" s="338">
        <v>51134733</v>
      </c>
      <c r="BV18" s="338">
        <v>7905875</v>
      </c>
      <c r="BW18" s="338">
        <v>20114772</v>
      </c>
      <c r="BX18" s="338">
        <v>9394592</v>
      </c>
      <c r="BY18" s="338">
        <v>13719494</v>
      </c>
      <c r="BZ18" s="338">
        <v>47579386</v>
      </c>
      <c r="CA18" s="578">
        <v>7866659</v>
      </c>
      <c r="CB18" s="338">
        <v>13452866</v>
      </c>
      <c r="CC18" s="338">
        <v>3881161</v>
      </c>
      <c r="CD18" s="338">
        <v>1336256</v>
      </c>
      <c r="CE18" s="338">
        <v>5559888</v>
      </c>
      <c r="CF18" s="338">
        <v>3974715</v>
      </c>
      <c r="CG18" s="338">
        <v>11507841</v>
      </c>
      <c r="CH18" s="583">
        <v>14</v>
      </c>
      <c r="CI18" s="436" t="s">
        <v>495</v>
      </c>
      <c r="CJ18" s="583">
        <v>3578</v>
      </c>
      <c r="CK18" s="583">
        <v>256</v>
      </c>
      <c r="CL18" s="590">
        <v>14</v>
      </c>
      <c r="CM18" s="583">
        <v>10</v>
      </c>
      <c r="CN18" s="583" t="s">
        <v>495</v>
      </c>
      <c r="CO18" s="583">
        <v>1859</v>
      </c>
      <c r="CP18" s="596">
        <v>183</v>
      </c>
      <c r="CQ18" s="590">
        <v>10.199999999999999</v>
      </c>
      <c r="CR18" s="606">
        <v>7823</v>
      </c>
      <c r="CS18" s="606">
        <v>45</v>
      </c>
      <c r="CT18" s="606">
        <v>3013</v>
      </c>
      <c r="CU18" s="526">
        <v>6</v>
      </c>
      <c r="CV18" s="526">
        <v>170</v>
      </c>
      <c r="CW18" s="526">
        <v>30</v>
      </c>
      <c r="CX18" s="526">
        <v>43</v>
      </c>
      <c r="CY18" s="338">
        <v>109</v>
      </c>
      <c r="CZ18" s="338">
        <v>4</v>
      </c>
      <c r="DA18" s="338">
        <v>136</v>
      </c>
      <c r="DB18" s="526">
        <v>26</v>
      </c>
      <c r="DC18" s="291">
        <v>7878</v>
      </c>
    </row>
    <row r="19" spans="1:107" s="378" customFormat="1" ht="18" customHeight="1">
      <c r="A19" s="388" t="s">
        <v>21</v>
      </c>
      <c r="B19" s="396"/>
      <c r="C19" s="404">
        <v>271.77999999999997</v>
      </c>
      <c r="D19" s="414">
        <v>0</v>
      </c>
      <c r="E19" s="420">
        <v>267.02</v>
      </c>
      <c r="F19" s="414">
        <v>0</v>
      </c>
      <c r="G19" s="420">
        <v>173.33</v>
      </c>
      <c r="H19" s="414"/>
      <c r="I19" s="421">
        <v>93.69</v>
      </c>
      <c r="J19" s="414"/>
      <c r="K19" s="436"/>
      <c r="L19" s="414"/>
      <c r="M19" s="404">
        <v>4.76</v>
      </c>
      <c r="N19" s="445"/>
      <c r="O19" s="453">
        <f t="shared" si="4"/>
        <v>2842.4399999999732</v>
      </c>
      <c r="P19" s="459">
        <f t="shared" si="5"/>
        <v>2800.929999999973</v>
      </c>
      <c r="Q19" s="453">
        <v>2026.7799999999743</v>
      </c>
      <c r="R19" s="453">
        <v>774.1499999999985</v>
      </c>
      <c r="S19" s="291" t="s">
        <v>172</v>
      </c>
      <c r="T19" s="453">
        <v>41.509999999999991</v>
      </c>
      <c r="U19" s="404">
        <f t="shared" si="6"/>
        <v>71251</v>
      </c>
      <c r="V19" s="414">
        <f t="shared" si="6"/>
        <v>0</v>
      </c>
      <c r="W19" s="404">
        <v>56172</v>
      </c>
      <c r="X19" s="445"/>
      <c r="Y19" s="404">
        <v>15079</v>
      </c>
      <c r="Z19" s="414"/>
      <c r="AA19" s="453">
        <f t="shared" si="7"/>
        <v>830172</v>
      </c>
      <c r="AB19" s="458">
        <v>775614</v>
      </c>
      <c r="AC19" s="458">
        <v>54558</v>
      </c>
      <c r="AD19" s="323">
        <v>36</v>
      </c>
      <c r="AE19" s="291">
        <v>1446</v>
      </c>
      <c r="AF19" s="291">
        <v>3615153</v>
      </c>
      <c r="AG19" s="323">
        <f t="shared" si="1"/>
        <v>40.166666666666664</v>
      </c>
      <c r="AH19" s="291">
        <f t="shared" si="2"/>
        <v>100420.91666666667</v>
      </c>
      <c r="AI19" s="485">
        <f t="shared" si="3"/>
        <v>2500.1058091286309</v>
      </c>
      <c r="AJ19" s="323">
        <v>257</v>
      </c>
      <c r="AK19" s="323">
        <v>1695</v>
      </c>
      <c r="AL19" s="323">
        <v>30627</v>
      </c>
      <c r="AM19" s="323">
        <v>40459</v>
      </c>
      <c r="AN19" s="503">
        <v>26362</v>
      </c>
      <c r="AO19" s="291">
        <f>11236+8837</f>
        <v>20073</v>
      </c>
      <c r="AP19" s="513">
        <v>-1</v>
      </c>
      <c r="AQ19" s="520">
        <v>2</v>
      </c>
      <c r="AR19" s="523">
        <v>28020</v>
      </c>
      <c r="AS19" s="526" t="s">
        <v>172</v>
      </c>
      <c r="AT19" s="523" t="s">
        <v>172</v>
      </c>
      <c r="AU19" s="531">
        <v>1</v>
      </c>
      <c r="AV19" s="523">
        <v>189</v>
      </c>
      <c r="AW19" s="536">
        <v>-1</v>
      </c>
      <c r="AX19" s="541">
        <v>3</v>
      </c>
      <c r="AY19" s="338">
        <v>28209</v>
      </c>
      <c r="AZ19" s="545">
        <v>85.6</v>
      </c>
      <c r="BA19" s="531" t="s">
        <v>172</v>
      </c>
      <c r="BB19" s="520" t="s">
        <v>172</v>
      </c>
      <c r="BC19" s="536">
        <v>-1</v>
      </c>
      <c r="BD19" s="520">
        <v>3</v>
      </c>
      <c r="BE19" s="523">
        <v>28209</v>
      </c>
      <c r="BF19" s="555">
        <v>85.6</v>
      </c>
      <c r="BG19" s="338">
        <v>32704</v>
      </c>
      <c r="BH19" s="545">
        <v>98.2</v>
      </c>
      <c r="BI19" s="338">
        <v>31456</v>
      </c>
      <c r="BJ19" s="545">
        <v>94.4</v>
      </c>
      <c r="BK19" s="338">
        <v>943</v>
      </c>
      <c r="BL19" s="545">
        <v>2.8</v>
      </c>
      <c r="BM19" s="338" t="s">
        <v>172</v>
      </c>
      <c r="BN19" s="436" t="s">
        <v>172</v>
      </c>
      <c r="BO19" s="338">
        <v>305</v>
      </c>
      <c r="BP19" s="545">
        <v>0.9</v>
      </c>
      <c r="BQ19" s="338">
        <v>28693</v>
      </c>
      <c r="BR19" s="523">
        <v>13465</v>
      </c>
      <c r="BS19" s="523">
        <v>15228</v>
      </c>
      <c r="BT19" s="531">
        <v>20</v>
      </c>
      <c r="BU19" s="523">
        <v>16285713</v>
      </c>
      <c r="BV19" s="523">
        <v>2597565</v>
      </c>
      <c r="BW19" s="523">
        <v>6353963</v>
      </c>
      <c r="BX19" s="523">
        <v>2849118</v>
      </c>
      <c r="BY19" s="523">
        <v>4485067</v>
      </c>
      <c r="BZ19" s="338">
        <v>15574282</v>
      </c>
      <c r="CA19" s="578">
        <v>2230976</v>
      </c>
      <c r="CB19" s="523">
        <v>5442203</v>
      </c>
      <c r="CC19" s="523">
        <v>480673</v>
      </c>
      <c r="CD19" s="523">
        <v>652434</v>
      </c>
      <c r="CE19" s="523">
        <v>1472162</v>
      </c>
      <c r="CF19" s="523">
        <v>1680016</v>
      </c>
      <c r="CG19" s="523">
        <v>3615818</v>
      </c>
      <c r="CH19" s="584">
        <v>6</v>
      </c>
      <c r="CI19" s="588" t="s">
        <v>495</v>
      </c>
      <c r="CJ19" s="584">
        <v>1458</v>
      </c>
      <c r="CK19" s="583">
        <v>104</v>
      </c>
      <c r="CL19" s="590">
        <v>14</v>
      </c>
      <c r="CM19" s="584">
        <v>3</v>
      </c>
      <c r="CN19" s="584" t="s">
        <v>495</v>
      </c>
      <c r="CO19" s="584">
        <v>869</v>
      </c>
      <c r="CP19" s="596">
        <v>81</v>
      </c>
      <c r="CQ19" s="590">
        <v>10.7</v>
      </c>
      <c r="CR19" s="606">
        <v>3439</v>
      </c>
      <c r="CS19" s="606">
        <v>27</v>
      </c>
      <c r="CT19" s="606">
        <v>1901</v>
      </c>
      <c r="CU19" s="531">
        <v>20</v>
      </c>
      <c r="CV19" s="531">
        <v>32</v>
      </c>
      <c r="CW19" s="531">
        <v>10</v>
      </c>
      <c r="CX19" s="531">
        <v>12</v>
      </c>
      <c r="CY19" s="531">
        <v>74</v>
      </c>
      <c r="CZ19" s="531">
        <v>6</v>
      </c>
      <c r="DA19" s="531">
        <v>87</v>
      </c>
      <c r="DB19" s="531">
        <v>8</v>
      </c>
      <c r="DC19" s="339">
        <v>80524</v>
      </c>
    </row>
    <row r="20" spans="1:107" s="378" customFormat="1" ht="18" customHeight="1">
      <c r="A20" s="388" t="s">
        <v>132</v>
      </c>
      <c r="B20" s="396"/>
      <c r="C20" s="404">
        <v>15157.750000000002</v>
      </c>
      <c r="D20" s="414">
        <v>338.26</v>
      </c>
      <c r="E20" s="420">
        <v>14856.490000000002</v>
      </c>
      <c r="F20" s="414">
        <v>90.2</v>
      </c>
      <c r="G20" s="420">
        <v>6183.56</v>
      </c>
      <c r="H20" s="414">
        <v>90.2</v>
      </c>
      <c r="I20" s="420">
        <v>8672.93</v>
      </c>
      <c r="J20" s="414"/>
      <c r="K20" s="437">
        <v>10.59</v>
      </c>
      <c r="L20" s="413"/>
      <c r="M20" s="404">
        <v>290.67</v>
      </c>
      <c r="N20" s="445">
        <v>248.06</v>
      </c>
      <c r="O20" s="453">
        <f t="shared" si="4"/>
        <v>34796.66000000084</v>
      </c>
      <c r="P20" s="459">
        <f t="shared" si="5"/>
        <v>34515.950000000841</v>
      </c>
      <c r="Q20" s="453">
        <v>18478.280000000592</v>
      </c>
      <c r="R20" s="453">
        <v>16037.670000000251</v>
      </c>
      <c r="S20" s="291" t="s">
        <v>172</v>
      </c>
      <c r="T20" s="453">
        <v>280.70999999999992</v>
      </c>
      <c r="U20" s="404">
        <f t="shared" si="6"/>
        <v>2339281</v>
      </c>
      <c r="V20" s="413">
        <f t="shared" si="6"/>
        <v>35055</v>
      </c>
      <c r="W20" s="404">
        <v>1209487</v>
      </c>
      <c r="X20" s="444">
        <v>34854</v>
      </c>
      <c r="Y20" s="404">
        <v>1129794</v>
      </c>
      <c r="Z20" s="413">
        <v>201</v>
      </c>
      <c r="AA20" s="478">
        <f t="shared" si="7"/>
        <v>8521649</v>
      </c>
      <c r="AB20" s="458">
        <v>6371481</v>
      </c>
      <c r="AC20" s="458">
        <v>2150168</v>
      </c>
      <c r="AD20" s="291">
        <v>202</v>
      </c>
      <c r="AE20" s="291">
        <v>4446</v>
      </c>
      <c r="AF20" s="291">
        <v>6038496</v>
      </c>
      <c r="AG20" s="323">
        <f t="shared" si="1"/>
        <v>22.009900990099009</v>
      </c>
      <c r="AH20" s="291">
        <f t="shared" si="2"/>
        <v>29893.544554455446</v>
      </c>
      <c r="AI20" s="485">
        <f t="shared" si="3"/>
        <v>1358.1862348178138</v>
      </c>
      <c r="AJ20" s="291">
        <v>1025</v>
      </c>
      <c r="AK20" s="291">
        <v>6048</v>
      </c>
      <c r="AL20" s="291">
        <v>136196</v>
      </c>
      <c r="AM20" s="291">
        <v>148140</v>
      </c>
      <c r="AN20" s="503">
        <v>72383</v>
      </c>
      <c r="AO20" s="291">
        <f>29436+20581</f>
        <v>50017</v>
      </c>
      <c r="AP20" s="512"/>
      <c r="AQ20" s="520">
        <v>1</v>
      </c>
      <c r="AR20" s="523">
        <v>33017</v>
      </c>
      <c r="AS20" s="526">
        <v>44</v>
      </c>
      <c r="AT20" s="523">
        <v>28277</v>
      </c>
      <c r="AU20" s="523">
        <v>12</v>
      </c>
      <c r="AV20" s="523">
        <v>875</v>
      </c>
      <c r="AW20" s="535"/>
      <c r="AX20" s="541">
        <v>57</v>
      </c>
      <c r="AY20" s="338">
        <v>62169</v>
      </c>
      <c r="AZ20" s="545">
        <v>75.8</v>
      </c>
      <c r="BA20" s="523">
        <v>17</v>
      </c>
      <c r="BB20" s="520">
        <v>837</v>
      </c>
      <c r="BC20" s="535"/>
      <c r="BD20" s="520">
        <v>74</v>
      </c>
      <c r="BE20" s="523">
        <v>63006</v>
      </c>
      <c r="BF20" s="555">
        <v>76.8</v>
      </c>
      <c r="BG20" s="291">
        <v>67878</v>
      </c>
      <c r="BH20" s="545">
        <v>81.2</v>
      </c>
      <c r="BI20" s="291">
        <v>33835</v>
      </c>
      <c r="BJ20" s="545">
        <v>40.5</v>
      </c>
      <c r="BK20" s="291">
        <v>19580</v>
      </c>
      <c r="BL20" s="545">
        <v>23.4</v>
      </c>
      <c r="BM20" s="526" t="s">
        <v>172</v>
      </c>
      <c r="BN20" s="436" t="s">
        <v>172</v>
      </c>
      <c r="BO20" s="291">
        <v>14463</v>
      </c>
      <c r="BP20" s="545">
        <v>17.3</v>
      </c>
      <c r="BQ20" s="338">
        <v>72526</v>
      </c>
      <c r="BR20" s="523">
        <v>33635</v>
      </c>
      <c r="BS20" s="523">
        <v>38891</v>
      </c>
      <c r="BT20" s="523">
        <v>28</v>
      </c>
      <c r="BU20" s="523">
        <v>47729560</v>
      </c>
      <c r="BV20" s="523">
        <v>7923691</v>
      </c>
      <c r="BW20" s="523">
        <v>19887832</v>
      </c>
      <c r="BX20" s="523">
        <v>9488096</v>
      </c>
      <c r="BY20" s="523">
        <v>10429941</v>
      </c>
      <c r="BZ20" s="338">
        <v>46469775</v>
      </c>
      <c r="CA20" s="578">
        <v>5611245</v>
      </c>
      <c r="CB20" s="523">
        <v>14659149</v>
      </c>
      <c r="CC20" s="523">
        <v>4163839</v>
      </c>
      <c r="CD20" s="523">
        <v>1805356</v>
      </c>
      <c r="CE20" s="523">
        <v>4452839</v>
      </c>
      <c r="CF20" s="523">
        <v>4268834</v>
      </c>
      <c r="CG20" s="523">
        <v>11508513</v>
      </c>
      <c r="CH20" s="583">
        <v>21</v>
      </c>
      <c r="CI20" s="436" t="s">
        <v>495</v>
      </c>
      <c r="CJ20" s="583">
        <v>3592</v>
      </c>
      <c r="CK20" s="583">
        <v>314</v>
      </c>
      <c r="CL20" s="590">
        <v>11.4</v>
      </c>
      <c r="CM20" s="583">
        <v>11</v>
      </c>
      <c r="CN20" s="583" t="s">
        <v>495</v>
      </c>
      <c r="CO20" s="583">
        <v>1855</v>
      </c>
      <c r="CP20" s="596">
        <v>206</v>
      </c>
      <c r="CQ20" s="590">
        <v>9</v>
      </c>
      <c r="CR20" s="606">
        <v>8374</v>
      </c>
      <c r="CS20" s="606">
        <v>82</v>
      </c>
      <c r="CT20" s="606">
        <v>3673</v>
      </c>
      <c r="CU20" s="523">
        <v>6</v>
      </c>
      <c r="CV20" s="523">
        <v>154</v>
      </c>
      <c r="CW20" s="523">
        <v>35</v>
      </c>
      <c r="CX20" s="523">
        <v>51</v>
      </c>
      <c r="CY20" s="526">
        <v>144</v>
      </c>
      <c r="CZ20" s="526">
        <v>5</v>
      </c>
      <c r="DA20" s="526">
        <v>196</v>
      </c>
      <c r="DB20" s="523">
        <v>39</v>
      </c>
      <c r="DC20" s="523">
        <v>279684</v>
      </c>
    </row>
    <row r="21" spans="1:107" s="378" customFormat="1" ht="18" customHeight="1">
      <c r="A21" s="387" t="s">
        <v>134</v>
      </c>
      <c r="B21" s="395"/>
      <c r="C21" s="404">
        <v>57302.08</v>
      </c>
      <c r="D21" s="413">
        <v>896.28</v>
      </c>
      <c r="E21" s="420">
        <v>56815.3</v>
      </c>
      <c r="F21" s="413">
        <v>405.54</v>
      </c>
      <c r="G21" s="420">
        <v>25517.65</v>
      </c>
      <c r="H21" s="413">
        <v>402.99</v>
      </c>
      <c r="I21" s="420">
        <v>31297.65</v>
      </c>
      <c r="J21" s="414">
        <v>2.5499999999999998</v>
      </c>
      <c r="K21" s="437">
        <v>54.93</v>
      </c>
      <c r="L21" s="413"/>
      <c r="M21" s="404">
        <v>431.85</v>
      </c>
      <c r="N21" s="444">
        <v>490.74</v>
      </c>
      <c r="O21" s="453">
        <f t="shared" si="4"/>
        <v>40170.480000000549</v>
      </c>
      <c r="P21" s="459">
        <f t="shared" si="5"/>
        <v>39880.20000000055</v>
      </c>
      <c r="Q21" s="453">
        <v>23184.990000000118</v>
      </c>
      <c r="R21" s="453">
        <v>16695.210000000432</v>
      </c>
      <c r="S21" s="291" t="s">
        <v>172</v>
      </c>
      <c r="T21" s="453">
        <v>290.2800000000002</v>
      </c>
      <c r="U21" s="404">
        <f t="shared" si="6"/>
        <v>9337695</v>
      </c>
      <c r="V21" s="413">
        <f t="shared" si="6"/>
        <v>132667</v>
      </c>
      <c r="W21" s="404">
        <v>5214343</v>
      </c>
      <c r="X21" s="444">
        <v>123476</v>
      </c>
      <c r="Y21" s="404">
        <v>4123352</v>
      </c>
      <c r="Z21" s="413">
        <v>9191</v>
      </c>
      <c r="AA21" s="478">
        <f t="shared" si="7"/>
        <v>9654961</v>
      </c>
      <c r="AB21" s="458">
        <v>7313850</v>
      </c>
      <c r="AC21" s="458">
        <v>2341111</v>
      </c>
      <c r="AD21" s="291">
        <v>93</v>
      </c>
      <c r="AE21" s="291">
        <v>1946</v>
      </c>
      <c r="AF21" s="291">
        <v>2119551</v>
      </c>
      <c r="AG21" s="323">
        <f t="shared" si="1"/>
        <v>20.9247311827957</v>
      </c>
      <c r="AH21" s="291">
        <f t="shared" si="2"/>
        <v>22790.870967741936</v>
      </c>
      <c r="AI21" s="485">
        <f t="shared" si="3"/>
        <v>1089.18345323741</v>
      </c>
      <c r="AJ21" s="291">
        <v>346</v>
      </c>
      <c r="AK21" s="291">
        <v>1829</v>
      </c>
      <c r="AL21" s="291">
        <v>40190</v>
      </c>
      <c r="AM21" s="291">
        <v>50884</v>
      </c>
      <c r="AN21" s="503">
        <v>26406</v>
      </c>
      <c r="AO21" s="291">
        <f>11223+6971</f>
        <v>18194</v>
      </c>
      <c r="AP21" s="512"/>
      <c r="AQ21" s="520">
        <v>2</v>
      </c>
      <c r="AR21" s="523">
        <v>20338</v>
      </c>
      <c r="AS21" s="526">
        <v>14</v>
      </c>
      <c r="AT21" s="523">
        <v>9833</v>
      </c>
      <c r="AU21" s="523">
        <v>1</v>
      </c>
      <c r="AV21" s="523" t="s">
        <v>172</v>
      </c>
      <c r="AW21" s="535"/>
      <c r="AX21" s="541">
        <v>17</v>
      </c>
      <c r="AY21" s="338">
        <v>30171</v>
      </c>
      <c r="AZ21" s="545">
        <v>92.2</v>
      </c>
      <c r="BA21" s="523">
        <v>3</v>
      </c>
      <c r="BB21" s="520">
        <v>71</v>
      </c>
      <c r="BC21" s="535"/>
      <c r="BD21" s="520">
        <v>20</v>
      </c>
      <c r="BE21" s="523">
        <v>30242</v>
      </c>
      <c r="BF21" s="555">
        <v>92.4</v>
      </c>
      <c r="BG21" s="291">
        <v>27212</v>
      </c>
      <c r="BH21" s="545">
        <v>81.8</v>
      </c>
      <c r="BI21" s="291">
        <v>16974</v>
      </c>
      <c r="BJ21" s="545">
        <v>51</v>
      </c>
      <c r="BK21" s="291">
        <v>6098</v>
      </c>
      <c r="BL21" s="545">
        <v>18.3</v>
      </c>
      <c r="BM21" s="526" t="s">
        <v>172</v>
      </c>
      <c r="BN21" s="436" t="s">
        <v>172</v>
      </c>
      <c r="BO21" s="291">
        <v>4140</v>
      </c>
      <c r="BP21" s="545">
        <v>12.4</v>
      </c>
      <c r="BQ21" s="338">
        <v>29208</v>
      </c>
      <c r="BR21" s="523">
        <v>13613</v>
      </c>
      <c r="BS21" s="523">
        <v>15595</v>
      </c>
      <c r="BT21" s="523">
        <v>20</v>
      </c>
      <c r="BU21" s="523">
        <v>24458477</v>
      </c>
      <c r="BV21" s="523">
        <v>3008472</v>
      </c>
      <c r="BW21" s="523">
        <v>11051590</v>
      </c>
      <c r="BX21" s="523">
        <v>4612594</v>
      </c>
      <c r="BY21" s="523">
        <v>5785821</v>
      </c>
      <c r="BZ21" s="338">
        <v>23684662</v>
      </c>
      <c r="CA21" s="578">
        <v>3082642</v>
      </c>
      <c r="CB21" s="523">
        <v>7880614</v>
      </c>
      <c r="CC21" s="523">
        <v>1070017</v>
      </c>
      <c r="CD21" s="523">
        <v>688880</v>
      </c>
      <c r="CE21" s="523">
        <v>2452183</v>
      </c>
      <c r="CF21" s="523">
        <v>1722151</v>
      </c>
      <c r="CG21" s="523">
        <v>6788175</v>
      </c>
      <c r="CH21" s="583">
        <v>10</v>
      </c>
      <c r="CI21" s="436" t="s">
        <v>495</v>
      </c>
      <c r="CJ21" s="583">
        <v>1200</v>
      </c>
      <c r="CK21" s="583">
        <v>123</v>
      </c>
      <c r="CL21" s="590">
        <v>9.8000000000000007</v>
      </c>
      <c r="CM21" s="583">
        <v>5</v>
      </c>
      <c r="CN21" s="583" t="s">
        <v>495</v>
      </c>
      <c r="CO21" s="583">
        <v>640</v>
      </c>
      <c r="CP21" s="596">
        <v>81</v>
      </c>
      <c r="CQ21" s="590">
        <v>7.9</v>
      </c>
      <c r="CR21" s="606">
        <v>2996</v>
      </c>
      <c r="CS21" s="606">
        <v>31</v>
      </c>
      <c r="CT21" s="606">
        <v>967</v>
      </c>
      <c r="CU21" s="523">
        <v>30</v>
      </c>
      <c r="CV21" s="523">
        <v>35</v>
      </c>
      <c r="CW21" s="523">
        <v>12</v>
      </c>
      <c r="CX21" s="523">
        <v>16</v>
      </c>
      <c r="CY21" s="526">
        <v>56</v>
      </c>
      <c r="CZ21" s="526">
        <v>5</v>
      </c>
      <c r="DA21" s="338">
        <v>80</v>
      </c>
      <c r="DB21" s="523">
        <v>13</v>
      </c>
      <c r="DC21" s="523">
        <v>61267</v>
      </c>
    </row>
    <row r="22" spans="1:107" s="378" customFormat="1" ht="18" customHeight="1">
      <c r="A22" s="388" t="s">
        <v>1</v>
      </c>
      <c r="B22" s="396"/>
      <c r="C22" s="404">
        <v>3486.94</v>
      </c>
      <c r="D22" s="413">
        <v>163.13</v>
      </c>
      <c r="E22" s="420">
        <v>3117.51</v>
      </c>
      <c r="F22" s="413">
        <v>162.22999999999999</v>
      </c>
      <c r="G22" s="420">
        <v>946.57</v>
      </c>
      <c r="H22" s="413">
        <v>159.63</v>
      </c>
      <c r="I22" s="420">
        <v>2170.94</v>
      </c>
      <c r="J22" s="413">
        <v>2.6</v>
      </c>
      <c r="K22" s="436"/>
      <c r="L22" s="413"/>
      <c r="M22" s="404">
        <v>369.43</v>
      </c>
      <c r="N22" s="444">
        <v>0.9</v>
      </c>
      <c r="O22" s="453">
        <f t="shared" si="4"/>
        <v>11405.220000000601</v>
      </c>
      <c r="P22" s="459">
        <f t="shared" si="5"/>
        <v>11207.450000000601</v>
      </c>
      <c r="Q22" s="453">
        <v>7069.610000000579</v>
      </c>
      <c r="R22" s="453">
        <v>4137.840000000022</v>
      </c>
      <c r="S22" s="291">
        <v>63.980000000000018</v>
      </c>
      <c r="T22" s="453">
        <v>133.79000000000002</v>
      </c>
      <c r="U22" s="404">
        <f t="shared" si="6"/>
        <v>469367</v>
      </c>
      <c r="V22" s="413">
        <f t="shared" si="6"/>
        <v>55910</v>
      </c>
      <c r="W22" s="404">
        <v>201852</v>
      </c>
      <c r="X22" s="444">
        <v>55782</v>
      </c>
      <c r="Y22" s="404">
        <v>267515</v>
      </c>
      <c r="Z22" s="413">
        <v>128</v>
      </c>
      <c r="AA22" s="478">
        <f t="shared" si="7"/>
        <v>3250843</v>
      </c>
      <c r="AB22" s="458">
        <v>2674354</v>
      </c>
      <c r="AC22" s="458">
        <v>576489</v>
      </c>
      <c r="AD22" s="291">
        <v>79</v>
      </c>
      <c r="AE22" s="291">
        <v>3287</v>
      </c>
      <c r="AF22" s="291">
        <v>14932737</v>
      </c>
      <c r="AG22" s="323">
        <f t="shared" si="1"/>
        <v>41.607594936708864</v>
      </c>
      <c r="AH22" s="291">
        <f t="shared" si="2"/>
        <v>189021.98734177215</v>
      </c>
      <c r="AI22" s="485">
        <f t="shared" si="3"/>
        <v>4542.9683602068753</v>
      </c>
      <c r="AJ22" s="291">
        <v>278</v>
      </c>
      <c r="AK22" s="291">
        <v>1502</v>
      </c>
      <c r="AL22" s="291">
        <v>28909</v>
      </c>
      <c r="AM22" s="291">
        <v>27222</v>
      </c>
      <c r="AN22" s="503">
        <v>20526</v>
      </c>
      <c r="AO22" s="291">
        <f>9367+6146</f>
        <v>15513</v>
      </c>
      <c r="AP22" s="512"/>
      <c r="AQ22" s="520">
        <v>1</v>
      </c>
      <c r="AR22" s="523">
        <v>22555</v>
      </c>
      <c r="AS22" s="526">
        <v>4</v>
      </c>
      <c r="AT22" s="523">
        <v>2495</v>
      </c>
      <c r="AU22" s="523">
        <v>2</v>
      </c>
      <c r="AV22" s="523" t="s">
        <v>172</v>
      </c>
      <c r="AW22" s="535"/>
      <c r="AX22" s="541">
        <v>7</v>
      </c>
      <c r="AY22" s="338">
        <v>25050</v>
      </c>
      <c r="AZ22" s="545">
        <v>99.7</v>
      </c>
      <c r="BA22" s="523">
        <v>2</v>
      </c>
      <c r="BB22" s="520">
        <v>86</v>
      </c>
      <c r="BC22" s="535"/>
      <c r="BD22" s="520">
        <v>9</v>
      </c>
      <c r="BE22" s="523">
        <v>25136</v>
      </c>
      <c r="BF22" s="555">
        <v>100</v>
      </c>
      <c r="BG22" s="291">
        <v>24819</v>
      </c>
      <c r="BH22" s="545">
        <v>97.8</v>
      </c>
      <c r="BI22" s="291">
        <v>16247</v>
      </c>
      <c r="BJ22" s="545">
        <v>64</v>
      </c>
      <c r="BK22" s="291">
        <v>7069</v>
      </c>
      <c r="BL22" s="545">
        <v>27.8</v>
      </c>
      <c r="BM22" s="526">
        <v>110</v>
      </c>
      <c r="BN22" s="545">
        <v>0.4</v>
      </c>
      <c r="BO22" s="291">
        <v>1393</v>
      </c>
      <c r="BP22" s="545">
        <v>5.5</v>
      </c>
      <c r="BQ22" s="338">
        <v>21828</v>
      </c>
      <c r="BR22" s="523">
        <v>10343</v>
      </c>
      <c r="BS22" s="523">
        <v>11485</v>
      </c>
      <c r="BT22" s="523">
        <v>20</v>
      </c>
      <c r="BU22" s="523">
        <v>14637690</v>
      </c>
      <c r="BV22" s="523">
        <v>2698459</v>
      </c>
      <c r="BW22" s="523">
        <v>5748582</v>
      </c>
      <c r="BX22" s="523">
        <v>2870033</v>
      </c>
      <c r="BY22" s="523">
        <v>3320616</v>
      </c>
      <c r="BZ22" s="338">
        <v>14399799</v>
      </c>
      <c r="CA22" s="578">
        <v>1627065</v>
      </c>
      <c r="CB22" s="523">
        <v>3881214</v>
      </c>
      <c r="CC22" s="523">
        <v>1066473</v>
      </c>
      <c r="CD22" s="523">
        <v>516851</v>
      </c>
      <c r="CE22" s="523">
        <v>1193909</v>
      </c>
      <c r="CF22" s="523">
        <v>1268950</v>
      </c>
      <c r="CG22" s="523">
        <v>4845337</v>
      </c>
      <c r="CH22" s="583">
        <v>6</v>
      </c>
      <c r="CI22" s="436" t="s">
        <v>495</v>
      </c>
      <c r="CJ22" s="583">
        <v>1112</v>
      </c>
      <c r="CK22" s="583">
        <v>84</v>
      </c>
      <c r="CL22" s="590">
        <v>13.2</v>
      </c>
      <c r="CM22" s="583">
        <v>3</v>
      </c>
      <c r="CN22" s="583" t="s">
        <v>495</v>
      </c>
      <c r="CO22" s="583">
        <v>673</v>
      </c>
      <c r="CP22" s="596">
        <v>67</v>
      </c>
      <c r="CQ22" s="590">
        <v>10</v>
      </c>
      <c r="CR22" s="606">
        <v>2323</v>
      </c>
      <c r="CS22" s="606">
        <v>14</v>
      </c>
      <c r="CT22" s="606">
        <v>1051</v>
      </c>
      <c r="CU22" s="523">
        <v>2</v>
      </c>
      <c r="CV22" s="523">
        <v>20</v>
      </c>
      <c r="CW22" s="523">
        <v>6</v>
      </c>
      <c r="CX22" s="523">
        <v>9</v>
      </c>
      <c r="CY22" s="526">
        <v>33</v>
      </c>
      <c r="CZ22" s="526">
        <v>2</v>
      </c>
      <c r="DA22" s="526">
        <v>39</v>
      </c>
      <c r="DB22" s="523">
        <v>8</v>
      </c>
      <c r="DC22" s="523">
        <v>91982</v>
      </c>
    </row>
    <row r="23" spans="1:107" s="378" customFormat="1" ht="18" customHeight="1">
      <c r="A23" s="387" t="s">
        <v>135</v>
      </c>
      <c r="B23" s="395"/>
      <c r="C23" s="404">
        <v>66516.62</v>
      </c>
      <c r="D23" s="413">
        <v>649.18999999999994</v>
      </c>
      <c r="E23" s="420">
        <v>64049.86</v>
      </c>
      <c r="F23" s="413">
        <v>220.17</v>
      </c>
      <c r="G23" s="420">
        <v>17502.689999999999</v>
      </c>
      <c r="H23" s="413">
        <v>182.95</v>
      </c>
      <c r="I23" s="420">
        <v>46547.17</v>
      </c>
      <c r="J23" s="413">
        <v>37.22</v>
      </c>
      <c r="K23" s="437">
        <v>44.46</v>
      </c>
      <c r="L23" s="413"/>
      <c r="M23" s="404">
        <v>2422.3000000000002</v>
      </c>
      <c r="N23" s="444">
        <v>429.02</v>
      </c>
      <c r="O23" s="453">
        <f t="shared" si="4"/>
        <v>25499.370000000959</v>
      </c>
      <c r="P23" s="459">
        <f t="shared" si="5"/>
        <v>25244.340000000961</v>
      </c>
      <c r="Q23" s="453">
        <v>13702.930000000712</v>
      </c>
      <c r="R23" s="453">
        <v>11541.410000000249</v>
      </c>
      <c r="S23" s="291" t="s">
        <v>172</v>
      </c>
      <c r="T23" s="453">
        <v>255.03000000000003</v>
      </c>
      <c r="U23" s="404">
        <f t="shared" si="6"/>
        <v>8136325</v>
      </c>
      <c r="V23" s="413">
        <f t="shared" si="6"/>
        <v>26382</v>
      </c>
      <c r="W23" s="404">
        <v>3264130</v>
      </c>
      <c r="X23" s="444">
        <v>22112</v>
      </c>
      <c r="Y23" s="404">
        <v>4872195</v>
      </c>
      <c r="Z23" s="413">
        <v>4270</v>
      </c>
      <c r="AA23" s="478">
        <f t="shared" si="7"/>
        <v>6232237</v>
      </c>
      <c r="AB23" s="458">
        <v>4463690</v>
      </c>
      <c r="AC23" s="458">
        <v>1768547</v>
      </c>
      <c r="AD23" s="291">
        <v>52</v>
      </c>
      <c r="AE23" s="291">
        <v>1282</v>
      </c>
      <c r="AF23" s="291">
        <v>1345269</v>
      </c>
      <c r="AG23" s="323">
        <f t="shared" si="1"/>
        <v>24.653846153846153</v>
      </c>
      <c r="AH23" s="291">
        <f t="shared" si="2"/>
        <v>25870.557692307691</v>
      </c>
      <c r="AI23" s="485">
        <f t="shared" si="3"/>
        <v>1049.3517940717629</v>
      </c>
      <c r="AJ23" s="291">
        <v>311</v>
      </c>
      <c r="AK23" s="291">
        <v>1676</v>
      </c>
      <c r="AL23" s="291">
        <v>26154</v>
      </c>
      <c r="AM23" s="291">
        <v>39201</v>
      </c>
      <c r="AN23" s="503">
        <v>23016</v>
      </c>
      <c r="AO23" s="291">
        <f>9281+6633</f>
        <v>15914</v>
      </c>
      <c r="AP23" s="512"/>
      <c r="AQ23" s="520">
        <v>2</v>
      </c>
      <c r="AR23" s="523">
        <v>11645</v>
      </c>
      <c r="AS23" s="526">
        <v>14</v>
      </c>
      <c r="AT23" s="523">
        <v>6078</v>
      </c>
      <c r="AU23" s="523">
        <v>9</v>
      </c>
      <c r="AV23" s="523">
        <v>316</v>
      </c>
      <c r="AW23" s="535"/>
      <c r="AX23" s="541">
        <v>25</v>
      </c>
      <c r="AY23" s="338">
        <v>18039</v>
      </c>
      <c r="AZ23" s="545">
        <v>67.2</v>
      </c>
      <c r="BA23" s="523">
        <v>8</v>
      </c>
      <c r="BB23" s="520">
        <v>228</v>
      </c>
      <c r="BC23" s="535"/>
      <c r="BD23" s="520">
        <v>33</v>
      </c>
      <c r="BE23" s="523">
        <v>18267</v>
      </c>
      <c r="BF23" s="555">
        <v>68</v>
      </c>
      <c r="BG23" s="291">
        <v>20386</v>
      </c>
      <c r="BH23" s="545">
        <v>74.599999999999994</v>
      </c>
      <c r="BI23" s="291">
        <v>10194</v>
      </c>
      <c r="BJ23" s="545">
        <v>37.299999999999997</v>
      </c>
      <c r="BK23" s="291">
        <v>4493</v>
      </c>
      <c r="BL23" s="545">
        <v>16.399999999999999</v>
      </c>
      <c r="BM23" s="526">
        <v>150</v>
      </c>
      <c r="BN23" s="545">
        <v>0.5</v>
      </c>
      <c r="BO23" s="291">
        <v>5549</v>
      </c>
      <c r="BP23" s="545">
        <v>20.3</v>
      </c>
      <c r="BQ23" s="338">
        <v>23565</v>
      </c>
      <c r="BR23" s="523">
        <v>10882</v>
      </c>
      <c r="BS23" s="523">
        <v>12683</v>
      </c>
      <c r="BT23" s="523">
        <v>18</v>
      </c>
      <c r="BU23" s="523">
        <v>19303213</v>
      </c>
      <c r="BV23" s="523">
        <v>2640343</v>
      </c>
      <c r="BW23" s="523">
        <v>9173765</v>
      </c>
      <c r="BX23" s="523">
        <v>3151078</v>
      </c>
      <c r="BY23" s="523">
        <v>4338027</v>
      </c>
      <c r="BZ23" s="338">
        <v>18988464</v>
      </c>
      <c r="CA23" s="578">
        <v>2467978</v>
      </c>
      <c r="CB23" s="523">
        <v>5090956</v>
      </c>
      <c r="CC23" s="523">
        <v>1547086</v>
      </c>
      <c r="CD23" s="523">
        <v>1182779</v>
      </c>
      <c r="CE23" s="523">
        <v>1618454</v>
      </c>
      <c r="CF23" s="523">
        <v>1430591</v>
      </c>
      <c r="CG23" s="523">
        <v>5650620</v>
      </c>
      <c r="CH23" s="583">
        <v>7</v>
      </c>
      <c r="CI23" s="436" t="s">
        <v>495</v>
      </c>
      <c r="CJ23" s="583">
        <v>1113</v>
      </c>
      <c r="CK23" s="583">
        <v>106</v>
      </c>
      <c r="CL23" s="590">
        <v>10.5</v>
      </c>
      <c r="CM23" s="583">
        <v>5</v>
      </c>
      <c r="CN23" s="583" t="s">
        <v>495</v>
      </c>
      <c r="CO23" s="583">
        <v>589</v>
      </c>
      <c r="CP23" s="596">
        <v>81</v>
      </c>
      <c r="CQ23" s="590">
        <v>7.3</v>
      </c>
      <c r="CR23" s="606">
        <v>2808</v>
      </c>
      <c r="CS23" s="606">
        <v>19</v>
      </c>
      <c r="CT23" s="606">
        <v>926</v>
      </c>
      <c r="CU23" s="523">
        <v>2</v>
      </c>
      <c r="CV23" s="523">
        <v>40</v>
      </c>
      <c r="CW23" s="523">
        <v>14</v>
      </c>
      <c r="CX23" s="523">
        <v>19</v>
      </c>
      <c r="CY23" s="526">
        <v>38</v>
      </c>
      <c r="CZ23" s="526">
        <v>1</v>
      </c>
      <c r="DA23" s="338">
        <v>52</v>
      </c>
      <c r="DB23" s="523">
        <v>9</v>
      </c>
      <c r="DC23" s="523">
        <v>51453</v>
      </c>
    </row>
    <row r="24" spans="1:107" s="378" customFormat="1" ht="18" customHeight="1">
      <c r="A24" s="388" t="s">
        <v>94</v>
      </c>
      <c r="B24" s="396"/>
      <c r="C24" s="404">
        <v>10477.1</v>
      </c>
      <c r="D24" s="414">
        <v>0</v>
      </c>
      <c r="E24" s="420">
        <v>10262.719999999999</v>
      </c>
      <c r="F24" s="414">
        <v>0</v>
      </c>
      <c r="G24" s="420">
        <v>2678.74</v>
      </c>
      <c r="H24" s="414"/>
      <c r="I24" s="420">
        <v>7583.98</v>
      </c>
      <c r="J24" s="414"/>
      <c r="K24" s="437">
        <v>6.01</v>
      </c>
      <c r="L24" s="414"/>
      <c r="M24" s="404">
        <v>208.37</v>
      </c>
      <c r="N24" s="445"/>
      <c r="O24" s="453">
        <f t="shared" si="4"/>
        <v>4157.0699999999924</v>
      </c>
      <c r="P24" s="459">
        <f t="shared" si="5"/>
        <v>4145.4799999999923</v>
      </c>
      <c r="Q24" s="453">
        <v>2759.7599999999929</v>
      </c>
      <c r="R24" s="453">
        <v>1385.7199999999989</v>
      </c>
      <c r="S24" s="291" t="s">
        <v>172</v>
      </c>
      <c r="T24" s="453">
        <v>11.589999999999998</v>
      </c>
      <c r="U24" s="404">
        <f t="shared" si="6"/>
        <v>1427881</v>
      </c>
      <c r="V24" s="414">
        <f t="shared" si="6"/>
        <v>0</v>
      </c>
      <c r="W24" s="404">
        <v>420470</v>
      </c>
      <c r="X24" s="445"/>
      <c r="Y24" s="404">
        <v>1007411</v>
      </c>
      <c r="Z24" s="414"/>
      <c r="AA24" s="478">
        <f t="shared" si="7"/>
        <v>745270</v>
      </c>
      <c r="AB24" s="458">
        <v>430589</v>
      </c>
      <c r="AC24" s="458">
        <v>314681</v>
      </c>
      <c r="AD24" s="291">
        <v>13</v>
      </c>
      <c r="AE24" s="291">
        <v>826</v>
      </c>
      <c r="AF24" s="291">
        <v>2634725</v>
      </c>
      <c r="AG24" s="323">
        <f t="shared" si="1"/>
        <v>63.53846153846154</v>
      </c>
      <c r="AH24" s="291">
        <f t="shared" si="2"/>
        <v>202671.15384615384</v>
      </c>
      <c r="AI24" s="485">
        <f t="shared" si="3"/>
        <v>3189.7397094430994</v>
      </c>
      <c r="AJ24" s="291">
        <v>59</v>
      </c>
      <c r="AK24" s="291">
        <v>212</v>
      </c>
      <c r="AL24" s="291">
        <v>3585</v>
      </c>
      <c r="AM24" s="291">
        <v>3731</v>
      </c>
      <c r="AN24" s="503">
        <v>4477</v>
      </c>
      <c r="AO24" s="291">
        <f>1712+1340</f>
        <v>3052</v>
      </c>
      <c r="AP24" s="512"/>
      <c r="AQ24" s="520">
        <v>1</v>
      </c>
      <c r="AR24" s="523">
        <v>4562</v>
      </c>
      <c r="AS24" s="526">
        <v>3</v>
      </c>
      <c r="AT24" s="523">
        <v>352</v>
      </c>
      <c r="AU24" s="523">
        <v>4</v>
      </c>
      <c r="AV24" s="523">
        <v>94</v>
      </c>
      <c r="AW24" s="535"/>
      <c r="AX24" s="541">
        <v>8</v>
      </c>
      <c r="AY24" s="338">
        <v>5008</v>
      </c>
      <c r="AZ24" s="545">
        <v>93.7</v>
      </c>
      <c r="BA24" s="523">
        <v>2</v>
      </c>
      <c r="BB24" s="520">
        <v>35</v>
      </c>
      <c r="BC24" s="535"/>
      <c r="BD24" s="520">
        <v>10</v>
      </c>
      <c r="BE24" s="523">
        <v>5043</v>
      </c>
      <c r="BF24" s="555">
        <v>94.3</v>
      </c>
      <c r="BG24" s="291">
        <v>4212</v>
      </c>
      <c r="BH24" s="545">
        <v>79.099999999999994</v>
      </c>
      <c r="BI24" s="291">
        <v>3382</v>
      </c>
      <c r="BJ24" s="545">
        <v>63.5</v>
      </c>
      <c r="BK24" s="291" t="s">
        <v>172</v>
      </c>
      <c r="BL24" s="436" t="s">
        <v>172</v>
      </c>
      <c r="BM24" s="291" t="s">
        <v>172</v>
      </c>
      <c r="BN24" s="436" t="s">
        <v>172</v>
      </c>
      <c r="BO24" s="291">
        <v>830</v>
      </c>
      <c r="BP24" s="545">
        <v>15.6</v>
      </c>
      <c r="BQ24" s="338">
        <v>4622</v>
      </c>
      <c r="BR24" s="523">
        <v>2122</v>
      </c>
      <c r="BS24" s="523">
        <v>2500</v>
      </c>
      <c r="BT24" s="523">
        <v>12</v>
      </c>
      <c r="BU24" s="523">
        <v>4586173</v>
      </c>
      <c r="BV24" s="523">
        <v>694441</v>
      </c>
      <c r="BW24" s="523">
        <v>1856534</v>
      </c>
      <c r="BX24" s="523">
        <v>648878</v>
      </c>
      <c r="BY24" s="523">
        <v>1386320</v>
      </c>
      <c r="BZ24" s="338">
        <v>4453507</v>
      </c>
      <c r="CA24" s="578">
        <v>1017429</v>
      </c>
      <c r="CB24" s="523">
        <v>877474</v>
      </c>
      <c r="CC24" s="523">
        <v>152914</v>
      </c>
      <c r="CD24" s="523">
        <v>273043</v>
      </c>
      <c r="CE24" s="523">
        <v>735435</v>
      </c>
      <c r="CF24" s="523">
        <v>301020</v>
      </c>
      <c r="CG24" s="523">
        <v>1096192</v>
      </c>
      <c r="CH24" s="583">
        <v>1</v>
      </c>
      <c r="CI24" s="436" t="s">
        <v>495</v>
      </c>
      <c r="CJ24" s="583">
        <v>180</v>
      </c>
      <c r="CK24" s="583">
        <v>14</v>
      </c>
      <c r="CL24" s="590">
        <v>12.9</v>
      </c>
      <c r="CM24" s="583">
        <v>1</v>
      </c>
      <c r="CN24" s="583" t="s">
        <v>495</v>
      </c>
      <c r="CO24" s="583">
        <v>126</v>
      </c>
      <c r="CP24" s="596">
        <v>17</v>
      </c>
      <c r="CQ24" s="590">
        <v>7.4</v>
      </c>
      <c r="CR24" s="606">
        <v>455</v>
      </c>
      <c r="CS24" s="606">
        <v>4</v>
      </c>
      <c r="CT24" s="606">
        <v>190</v>
      </c>
      <c r="CU24" s="523">
        <v>5</v>
      </c>
      <c r="CV24" s="523">
        <v>1</v>
      </c>
      <c r="CW24" s="523">
        <v>2</v>
      </c>
      <c r="CX24" s="523">
        <v>2</v>
      </c>
      <c r="CY24" s="526">
        <v>6</v>
      </c>
      <c r="CZ24" s="526" t="s">
        <v>172</v>
      </c>
      <c r="DA24" s="526">
        <v>6</v>
      </c>
      <c r="DB24" s="523">
        <v>1</v>
      </c>
      <c r="DC24" s="523">
        <v>199</v>
      </c>
    </row>
    <row r="25" spans="1:107" s="378" customFormat="1" ht="18" customHeight="1">
      <c r="A25" s="388" t="s">
        <v>23</v>
      </c>
      <c r="B25" s="396"/>
      <c r="C25" s="404">
        <v>17850.810000000001</v>
      </c>
      <c r="D25" s="414">
        <v>0</v>
      </c>
      <c r="E25" s="420">
        <v>17668.18</v>
      </c>
      <c r="F25" s="414">
        <v>0</v>
      </c>
      <c r="G25" s="420">
        <v>8465.7800000000007</v>
      </c>
      <c r="H25" s="414"/>
      <c r="I25" s="420">
        <v>9202.4</v>
      </c>
      <c r="J25" s="414"/>
      <c r="K25" s="435">
        <v>14.11</v>
      </c>
      <c r="L25" s="414"/>
      <c r="M25" s="404">
        <v>168.52</v>
      </c>
      <c r="N25" s="445"/>
      <c r="O25" s="453">
        <f t="shared" si="4"/>
        <v>6501.9300000001049</v>
      </c>
      <c r="P25" s="459">
        <f t="shared" si="5"/>
        <v>6483.5300000001052</v>
      </c>
      <c r="Q25" s="453">
        <v>4613.5100000001266</v>
      </c>
      <c r="R25" s="453">
        <v>1870.0199999999788</v>
      </c>
      <c r="S25" s="291" t="s">
        <v>172</v>
      </c>
      <c r="T25" s="453">
        <v>18.399999999999999</v>
      </c>
      <c r="U25" s="404">
        <f t="shared" si="6"/>
        <v>3194170</v>
      </c>
      <c r="V25" s="414">
        <f t="shared" si="6"/>
        <v>0</v>
      </c>
      <c r="W25" s="404">
        <v>2017072</v>
      </c>
      <c r="X25" s="445"/>
      <c r="Y25" s="404">
        <v>1177098</v>
      </c>
      <c r="Z25" s="414"/>
      <c r="AA25" s="478">
        <f t="shared" si="7"/>
        <v>1682126</v>
      </c>
      <c r="AB25" s="458">
        <v>1422267</v>
      </c>
      <c r="AC25" s="458">
        <v>259859</v>
      </c>
      <c r="AD25" s="291">
        <v>4</v>
      </c>
      <c r="AE25" s="291">
        <v>42</v>
      </c>
      <c r="AF25" s="291">
        <v>55499</v>
      </c>
      <c r="AG25" s="323">
        <f t="shared" si="1"/>
        <v>10.5</v>
      </c>
      <c r="AH25" s="291">
        <f t="shared" si="2"/>
        <v>13874.75</v>
      </c>
      <c r="AI25" s="485">
        <f t="shared" si="3"/>
        <v>1321.4047619047619</v>
      </c>
      <c r="AJ25" s="291">
        <v>23</v>
      </c>
      <c r="AK25" s="291">
        <v>66</v>
      </c>
      <c r="AL25" s="291">
        <v>1237</v>
      </c>
      <c r="AM25" s="291">
        <v>1539</v>
      </c>
      <c r="AN25" s="503">
        <v>1868</v>
      </c>
      <c r="AO25" s="291">
        <f>851+466</f>
        <v>1317</v>
      </c>
      <c r="AP25" s="512"/>
      <c r="AQ25" s="520" t="s">
        <v>172</v>
      </c>
      <c r="AR25" s="523" t="s">
        <v>172</v>
      </c>
      <c r="AS25" s="526">
        <v>4</v>
      </c>
      <c r="AT25" s="523">
        <v>2254</v>
      </c>
      <c r="AU25" s="523" t="s">
        <v>172</v>
      </c>
      <c r="AV25" s="523" t="s">
        <v>172</v>
      </c>
      <c r="AW25" s="535"/>
      <c r="AX25" s="541">
        <v>4</v>
      </c>
      <c r="AY25" s="338">
        <v>2254</v>
      </c>
      <c r="AZ25" s="545">
        <v>97.58</v>
      </c>
      <c r="BA25" s="523" t="s">
        <v>172</v>
      </c>
      <c r="BB25" s="520" t="s">
        <v>172</v>
      </c>
      <c r="BC25" s="535"/>
      <c r="BD25" s="520">
        <v>4</v>
      </c>
      <c r="BE25" s="523">
        <v>2254</v>
      </c>
      <c r="BF25" s="555">
        <v>97.5</v>
      </c>
      <c r="BG25" s="291">
        <v>2350</v>
      </c>
      <c r="BH25" s="545">
        <v>97</v>
      </c>
      <c r="BI25" s="291">
        <v>997</v>
      </c>
      <c r="BJ25" s="545">
        <v>41.1</v>
      </c>
      <c r="BK25" s="291">
        <v>1081</v>
      </c>
      <c r="BL25" s="545">
        <v>44.6</v>
      </c>
      <c r="BM25" s="291" t="s">
        <v>172</v>
      </c>
      <c r="BN25" s="436" t="s">
        <v>172</v>
      </c>
      <c r="BO25" s="291">
        <v>272</v>
      </c>
      <c r="BP25" s="545">
        <v>11.2</v>
      </c>
      <c r="BQ25" s="338">
        <v>2207</v>
      </c>
      <c r="BR25" s="523">
        <v>1041</v>
      </c>
      <c r="BS25" s="523">
        <v>1166</v>
      </c>
      <c r="BT25" s="523">
        <v>8</v>
      </c>
      <c r="BU25" s="523">
        <v>2504316</v>
      </c>
      <c r="BV25" s="523">
        <v>175247</v>
      </c>
      <c r="BW25" s="523">
        <v>1618763</v>
      </c>
      <c r="BX25" s="523">
        <v>250048</v>
      </c>
      <c r="BY25" s="523">
        <v>460258</v>
      </c>
      <c r="BZ25" s="338">
        <v>2385327</v>
      </c>
      <c r="CA25" s="578">
        <v>780398</v>
      </c>
      <c r="CB25" s="523">
        <v>428461</v>
      </c>
      <c r="CC25" s="523">
        <v>197414</v>
      </c>
      <c r="CD25" s="523">
        <v>29690</v>
      </c>
      <c r="CE25" s="523">
        <v>217765</v>
      </c>
      <c r="CF25" s="523">
        <v>194643</v>
      </c>
      <c r="CG25" s="523">
        <v>536956</v>
      </c>
      <c r="CH25" s="583">
        <v>1</v>
      </c>
      <c r="CI25" s="436" t="s">
        <v>495</v>
      </c>
      <c r="CJ25" s="583">
        <v>60</v>
      </c>
      <c r="CK25" s="583">
        <v>12</v>
      </c>
      <c r="CL25" s="590">
        <v>5</v>
      </c>
      <c r="CM25" s="583">
        <v>1</v>
      </c>
      <c r="CN25" s="583" t="s">
        <v>495</v>
      </c>
      <c r="CO25" s="583">
        <v>30</v>
      </c>
      <c r="CP25" s="596">
        <v>10</v>
      </c>
      <c r="CQ25" s="590">
        <v>3</v>
      </c>
      <c r="CR25" s="606">
        <v>258</v>
      </c>
      <c r="CS25" s="606">
        <v>4</v>
      </c>
      <c r="CT25" s="606">
        <v>35</v>
      </c>
      <c r="CU25" s="523">
        <v>3</v>
      </c>
      <c r="CV25" s="523">
        <v>2</v>
      </c>
      <c r="CW25" s="523" t="s">
        <v>172</v>
      </c>
      <c r="CX25" s="523">
        <v>1</v>
      </c>
      <c r="CY25" s="526">
        <v>7</v>
      </c>
      <c r="CZ25" s="526" t="s">
        <v>172</v>
      </c>
      <c r="DA25" s="526">
        <v>16</v>
      </c>
      <c r="DB25" s="523">
        <v>3</v>
      </c>
      <c r="DC25" s="523">
        <v>612</v>
      </c>
    </row>
    <row r="26" spans="1:107" s="378" customFormat="1" ht="18" customHeight="1">
      <c r="A26" s="388" t="s">
        <v>86</v>
      </c>
      <c r="B26" s="396"/>
      <c r="C26" s="404">
        <v>18232.73</v>
      </c>
      <c r="D26" s="413">
        <v>3.12</v>
      </c>
      <c r="E26" s="420">
        <v>17796.18</v>
      </c>
      <c r="F26" s="413">
        <v>3.12</v>
      </c>
      <c r="G26" s="420">
        <v>5856.15</v>
      </c>
      <c r="H26" s="413">
        <v>3.12</v>
      </c>
      <c r="I26" s="420">
        <v>11940.03</v>
      </c>
      <c r="J26" s="414"/>
      <c r="K26" s="435"/>
      <c r="L26" s="414"/>
      <c r="M26" s="404">
        <v>436.55</v>
      </c>
      <c r="N26" s="445"/>
      <c r="O26" s="453">
        <f t="shared" si="4"/>
        <v>7025.7800000000561</v>
      </c>
      <c r="P26" s="459">
        <f t="shared" si="5"/>
        <v>7009.980000000056</v>
      </c>
      <c r="Q26" s="453">
        <v>4530.8700000000517</v>
      </c>
      <c r="R26" s="453">
        <v>2479.1100000000047</v>
      </c>
      <c r="S26" s="291" t="s">
        <v>172</v>
      </c>
      <c r="T26" s="453">
        <v>15.799999999999997</v>
      </c>
      <c r="U26" s="404">
        <f t="shared" si="6"/>
        <v>2772939</v>
      </c>
      <c r="V26" s="413">
        <f t="shared" si="6"/>
        <v>1791</v>
      </c>
      <c r="W26" s="404">
        <v>1112023</v>
      </c>
      <c r="X26" s="444">
        <v>1791</v>
      </c>
      <c r="Y26" s="404">
        <v>1660916</v>
      </c>
      <c r="Z26" s="414"/>
      <c r="AA26" s="478">
        <f t="shared" si="7"/>
        <v>1835424</v>
      </c>
      <c r="AB26" s="458">
        <v>1464579</v>
      </c>
      <c r="AC26" s="458">
        <v>370845</v>
      </c>
      <c r="AD26" s="291">
        <v>8</v>
      </c>
      <c r="AE26" s="291">
        <v>69</v>
      </c>
      <c r="AF26" s="291">
        <v>32651</v>
      </c>
      <c r="AG26" s="323">
        <f t="shared" si="1"/>
        <v>8.625</v>
      </c>
      <c r="AH26" s="291">
        <f t="shared" si="2"/>
        <v>4081.375</v>
      </c>
      <c r="AI26" s="485">
        <f t="shared" si="3"/>
        <v>473.20289855072463</v>
      </c>
      <c r="AJ26" s="291">
        <v>29</v>
      </c>
      <c r="AK26" s="291">
        <v>100</v>
      </c>
      <c r="AL26" s="291">
        <v>1359</v>
      </c>
      <c r="AM26" s="291">
        <v>1920</v>
      </c>
      <c r="AN26" s="503">
        <v>2823</v>
      </c>
      <c r="AO26" s="291">
        <f>979+806</f>
        <v>1785</v>
      </c>
      <c r="AP26" s="512"/>
      <c r="AQ26" s="520" t="s">
        <v>172</v>
      </c>
      <c r="AR26" s="523" t="s">
        <v>172</v>
      </c>
      <c r="AS26" s="526">
        <v>4</v>
      </c>
      <c r="AT26" s="523">
        <v>3225</v>
      </c>
      <c r="AU26" s="523">
        <v>1</v>
      </c>
      <c r="AV26" s="523" t="s">
        <v>172</v>
      </c>
      <c r="AW26" s="535"/>
      <c r="AX26" s="541">
        <v>5</v>
      </c>
      <c r="AY26" s="338">
        <v>3225</v>
      </c>
      <c r="AZ26" s="545">
        <v>95.5</v>
      </c>
      <c r="BA26" s="523" t="s">
        <v>172</v>
      </c>
      <c r="BB26" s="520" t="s">
        <v>172</v>
      </c>
      <c r="BC26" s="535"/>
      <c r="BD26" s="520">
        <v>5</v>
      </c>
      <c r="BE26" s="523">
        <v>3225</v>
      </c>
      <c r="BF26" s="555">
        <v>95.5</v>
      </c>
      <c r="BG26" s="291">
        <v>3264</v>
      </c>
      <c r="BH26" s="545">
        <v>94.7</v>
      </c>
      <c r="BI26" s="291">
        <v>2583</v>
      </c>
      <c r="BJ26" s="545">
        <v>74.900000000000006</v>
      </c>
      <c r="BK26" s="291">
        <v>222</v>
      </c>
      <c r="BL26" s="545">
        <v>6.4</v>
      </c>
      <c r="BM26" s="291" t="s">
        <v>172</v>
      </c>
      <c r="BN26" s="436" t="s">
        <v>172</v>
      </c>
      <c r="BO26" s="291">
        <v>459</v>
      </c>
      <c r="BP26" s="545">
        <v>13.3</v>
      </c>
      <c r="BQ26" s="338">
        <v>3069</v>
      </c>
      <c r="BR26" s="523">
        <v>1473</v>
      </c>
      <c r="BS26" s="523">
        <v>1596</v>
      </c>
      <c r="BT26" s="523">
        <v>10</v>
      </c>
      <c r="BU26" s="523">
        <v>3632269</v>
      </c>
      <c r="BV26" s="523">
        <v>224950</v>
      </c>
      <c r="BW26" s="523">
        <v>2023912</v>
      </c>
      <c r="BX26" s="523">
        <v>482454</v>
      </c>
      <c r="BY26" s="523">
        <v>900953</v>
      </c>
      <c r="BZ26" s="338">
        <v>3486665</v>
      </c>
      <c r="CA26" s="578">
        <v>689536</v>
      </c>
      <c r="CB26" s="523">
        <v>615666</v>
      </c>
      <c r="CC26" s="523">
        <v>367863</v>
      </c>
      <c r="CD26" s="523">
        <v>349716</v>
      </c>
      <c r="CE26" s="523">
        <v>388918</v>
      </c>
      <c r="CF26" s="523">
        <v>425775</v>
      </c>
      <c r="CG26" s="523">
        <v>649191</v>
      </c>
      <c r="CH26" s="583">
        <v>1</v>
      </c>
      <c r="CI26" s="436" t="s">
        <v>495</v>
      </c>
      <c r="CJ26" s="583">
        <v>106</v>
      </c>
      <c r="CK26" s="583">
        <v>14</v>
      </c>
      <c r="CL26" s="590">
        <v>7.6</v>
      </c>
      <c r="CM26" s="583">
        <v>1</v>
      </c>
      <c r="CN26" s="583" t="s">
        <v>495</v>
      </c>
      <c r="CO26" s="583">
        <v>59</v>
      </c>
      <c r="CP26" s="596">
        <v>13</v>
      </c>
      <c r="CQ26" s="590">
        <v>4.5</v>
      </c>
      <c r="CR26" s="606">
        <v>337</v>
      </c>
      <c r="CS26" s="606">
        <v>4</v>
      </c>
      <c r="CT26" s="606">
        <v>72</v>
      </c>
      <c r="CU26" s="523">
        <v>2</v>
      </c>
      <c r="CV26" s="523" t="s">
        <v>172</v>
      </c>
      <c r="CW26" s="523">
        <v>1</v>
      </c>
      <c r="CX26" s="523" t="s">
        <v>172</v>
      </c>
      <c r="CY26" s="526">
        <v>2</v>
      </c>
      <c r="CZ26" s="526" t="s">
        <v>172</v>
      </c>
      <c r="DA26" s="526">
        <v>3</v>
      </c>
      <c r="DB26" s="523">
        <v>1</v>
      </c>
      <c r="DC26" s="523">
        <v>20378</v>
      </c>
    </row>
    <row r="27" spans="1:107" s="378" customFormat="1" ht="18" customHeight="1">
      <c r="A27" s="388" t="s">
        <v>140</v>
      </c>
      <c r="B27" s="396"/>
      <c r="C27" s="404">
        <v>2423.2800000000002</v>
      </c>
      <c r="D27" s="413">
        <v>156.69</v>
      </c>
      <c r="E27" s="420">
        <v>2394.34</v>
      </c>
      <c r="F27" s="413">
        <v>98.17</v>
      </c>
      <c r="G27" s="420">
        <v>2228.6</v>
      </c>
      <c r="H27" s="413">
        <v>98.17</v>
      </c>
      <c r="I27" s="420">
        <v>165.74</v>
      </c>
      <c r="J27" s="414"/>
      <c r="K27" s="436"/>
      <c r="L27" s="414"/>
      <c r="M27" s="404">
        <v>28.94</v>
      </c>
      <c r="N27" s="445">
        <v>58.52</v>
      </c>
      <c r="O27" s="453">
        <f t="shared" si="4"/>
        <v>11012.290000000086</v>
      </c>
      <c r="P27" s="459">
        <f t="shared" si="5"/>
        <v>10914.160000000087</v>
      </c>
      <c r="Q27" s="453">
        <v>7766.6500000000879</v>
      </c>
      <c r="R27" s="453">
        <v>3147.51</v>
      </c>
      <c r="S27" s="291">
        <v>1.8199999999999998</v>
      </c>
      <c r="T27" s="453">
        <v>96.31</v>
      </c>
      <c r="U27" s="404">
        <f t="shared" si="6"/>
        <v>714391</v>
      </c>
      <c r="V27" s="413">
        <f t="shared" si="6"/>
        <v>36410</v>
      </c>
      <c r="W27" s="404">
        <v>641648</v>
      </c>
      <c r="X27" s="444">
        <v>36400</v>
      </c>
      <c r="Y27" s="404">
        <v>72743</v>
      </c>
      <c r="Z27" s="414">
        <v>10</v>
      </c>
      <c r="AA27" s="478">
        <f t="shared" si="7"/>
        <v>3017993</v>
      </c>
      <c r="AB27" s="458">
        <v>2641749</v>
      </c>
      <c r="AC27" s="458">
        <v>376244</v>
      </c>
      <c r="AD27" s="291">
        <v>26</v>
      </c>
      <c r="AE27" s="291">
        <v>590</v>
      </c>
      <c r="AF27" s="291">
        <v>607467</v>
      </c>
      <c r="AG27" s="323">
        <f t="shared" si="1"/>
        <v>22.692307692307693</v>
      </c>
      <c r="AH27" s="291">
        <f t="shared" si="2"/>
        <v>23364.115384615383</v>
      </c>
      <c r="AI27" s="485">
        <f t="shared" si="3"/>
        <v>1029.6050847457627</v>
      </c>
      <c r="AJ27" s="291">
        <v>138</v>
      </c>
      <c r="AK27" s="291">
        <v>710</v>
      </c>
      <c r="AL27" s="291">
        <v>12908</v>
      </c>
      <c r="AM27" s="291">
        <v>13530</v>
      </c>
      <c r="AN27" s="503">
        <v>15243</v>
      </c>
      <c r="AO27" s="291">
        <f>5482+4243</f>
        <v>9725</v>
      </c>
      <c r="AP27" s="512"/>
      <c r="AQ27" s="520">
        <v>1</v>
      </c>
      <c r="AR27" s="523">
        <v>5012</v>
      </c>
      <c r="AS27" s="526">
        <v>5</v>
      </c>
      <c r="AT27" s="523">
        <v>8349</v>
      </c>
      <c r="AU27" s="523">
        <v>2</v>
      </c>
      <c r="AV27" s="523">
        <v>64</v>
      </c>
      <c r="AW27" s="535"/>
      <c r="AX27" s="541">
        <v>8</v>
      </c>
      <c r="AY27" s="338">
        <v>13425</v>
      </c>
      <c r="AZ27" s="545">
        <v>79.8</v>
      </c>
      <c r="BA27" s="523" t="s">
        <v>172</v>
      </c>
      <c r="BB27" s="520" t="s">
        <v>172</v>
      </c>
      <c r="BC27" s="535"/>
      <c r="BD27" s="520">
        <v>8</v>
      </c>
      <c r="BE27" s="523">
        <v>13425</v>
      </c>
      <c r="BF27" s="555">
        <v>79.8</v>
      </c>
      <c r="BG27" s="291">
        <v>16061</v>
      </c>
      <c r="BH27" s="545">
        <v>93.1</v>
      </c>
      <c r="BI27" s="291">
        <v>12054</v>
      </c>
      <c r="BJ27" s="545">
        <v>69.900000000000006</v>
      </c>
      <c r="BK27" s="291">
        <v>2501</v>
      </c>
      <c r="BL27" s="545">
        <v>14.5</v>
      </c>
      <c r="BM27" s="291" t="s">
        <v>172</v>
      </c>
      <c r="BN27" s="436" t="s">
        <v>172</v>
      </c>
      <c r="BO27" s="291">
        <v>1506</v>
      </c>
      <c r="BP27" s="545">
        <v>8.6999999999999993</v>
      </c>
      <c r="BQ27" s="338">
        <v>15347</v>
      </c>
      <c r="BR27" s="523">
        <v>7100</v>
      </c>
      <c r="BS27" s="523">
        <v>8247</v>
      </c>
      <c r="BT27" s="523">
        <v>18</v>
      </c>
      <c r="BU27" s="523">
        <v>11581180</v>
      </c>
      <c r="BV27" s="523">
        <v>1401833</v>
      </c>
      <c r="BW27" s="523">
        <v>5443256</v>
      </c>
      <c r="BX27" s="523">
        <v>1922740</v>
      </c>
      <c r="BY27" s="523">
        <v>2813351</v>
      </c>
      <c r="BZ27" s="338">
        <v>11220756</v>
      </c>
      <c r="CA27" s="578">
        <v>1786151</v>
      </c>
      <c r="CB27" s="523">
        <v>2955890</v>
      </c>
      <c r="CC27" s="523">
        <v>848962</v>
      </c>
      <c r="CD27" s="523">
        <v>890161</v>
      </c>
      <c r="CE27" s="523">
        <v>974964</v>
      </c>
      <c r="CF27" s="523">
        <v>1171646</v>
      </c>
      <c r="CG27" s="523">
        <v>2592982</v>
      </c>
      <c r="CH27" s="583">
        <v>6</v>
      </c>
      <c r="CI27" s="436" t="s">
        <v>495</v>
      </c>
      <c r="CJ27" s="583">
        <v>581</v>
      </c>
      <c r="CK27" s="583">
        <v>71</v>
      </c>
      <c r="CL27" s="590">
        <v>8.1999999999999993</v>
      </c>
      <c r="CM27" s="583">
        <v>3</v>
      </c>
      <c r="CN27" s="583" t="s">
        <v>495</v>
      </c>
      <c r="CO27" s="583">
        <v>325</v>
      </c>
      <c r="CP27" s="596">
        <v>43</v>
      </c>
      <c r="CQ27" s="590">
        <v>7.6</v>
      </c>
      <c r="CR27" s="606">
        <v>1887</v>
      </c>
      <c r="CS27" s="606">
        <v>12</v>
      </c>
      <c r="CT27" s="606">
        <v>526</v>
      </c>
      <c r="CU27" s="523">
        <v>13</v>
      </c>
      <c r="CV27" s="523">
        <v>10</v>
      </c>
      <c r="CW27" s="523">
        <v>4</v>
      </c>
      <c r="CX27" s="523">
        <v>3</v>
      </c>
      <c r="CY27" s="526">
        <v>29</v>
      </c>
      <c r="CZ27" s="526">
        <v>2</v>
      </c>
      <c r="DA27" s="526">
        <v>42</v>
      </c>
      <c r="DB27" s="523">
        <v>4</v>
      </c>
      <c r="DC27" s="523">
        <v>13618</v>
      </c>
    </row>
    <row r="28" spans="1:107" s="378" customFormat="1" ht="18" customHeight="1">
      <c r="A28" s="388" t="s">
        <v>148</v>
      </c>
      <c r="B28" s="396"/>
      <c r="C28" s="404">
        <v>3802.55</v>
      </c>
      <c r="D28" s="413">
        <v>593.42000000000007</v>
      </c>
      <c r="E28" s="420">
        <v>3780.68</v>
      </c>
      <c r="F28" s="413">
        <v>222.61</v>
      </c>
      <c r="G28" s="420">
        <v>1020.26</v>
      </c>
      <c r="H28" s="413">
        <v>218.81</v>
      </c>
      <c r="I28" s="420">
        <v>2760.42</v>
      </c>
      <c r="J28" s="414">
        <v>3.8</v>
      </c>
      <c r="K28" s="436"/>
      <c r="L28" s="414"/>
      <c r="M28" s="404">
        <v>21.87</v>
      </c>
      <c r="N28" s="445">
        <v>370.81</v>
      </c>
      <c r="O28" s="453">
        <f t="shared" si="4"/>
        <v>14735.020000000155</v>
      </c>
      <c r="P28" s="459">
        <f t="shared" si="5"/>
        <v>14698.140000000156</v>
      </c>
      <c r="Q28" s="453">
        <v>8273.2900000001209</v>
      </c>
      <c r="R28" s="453">
        <v>6424.8500000000349</v>
      </c>
      <c r="S28" s="291">
        <v>0.82</v>
      </c>
      <c r="T28" s="453">
        <v>36.06</v>
      </c>
      <c r="U28" s="404">
        <f t="shared" si="6"/>
        <v>687295</v>
      </c>
      <c r="V28" s="413">
        <f t="shared" si="6"/>
        <v>58650</v>
      </c>
      <c r="W28" s="404">
        <v>284249</v>
      </c>
      <c r="X28" s="444">
        <v>54616</v>
      </c>
      <c r="Y28" s="404">
        <v>403046</v>
      </c>
      <c r="Z28" s="414">
        <v>4034</v>
      </c>
      <c r="AA28" s="478">
        <f t="shared" si="7"/>
        <v>3407450</v>
      </c>
      <c r="AB28" s="458">
        <v>2487185</v>
      </c>
      <c r="AC28" s="458">
        <v>920265</v>
      </c>
      <c r="AD28" s="291">
        <v>18</v>
      </c>
      <c r="AE28" s="291">
        <v>381</v>
      </c>
      <c r="AF28" s="291">
        <v>289184</v>
      </c>
      <c r="AG28" s="323">
        <f t="shared" si="1"/>
        <v>21.166666666666668</v>
      </c>
      <c r="AH28" s="291">
        <f t="shared" si="2"/>
        <v>16065.777777777777</v>
      </c>
      <c r="AI28" s="485">
        <f t="shared" si="3"/>
        <v>759.01312335958005</v>
      </c>
      <c r="AJ28" s="291">
        <v>74</v>
      </c>
      <c r="AK28" s="291">
        <v>365</v>
      </c>
      <c r="AL28" s="291">
        <v>6346</v>
      </c>
      <c r="AM28" s="291">
        <v>3651</v>
      </c>
      <c r="AN28" s="503">
        <v>6178</v>
      </c>
      <c r="AO28" s="291">
        <f>2322+1716</f>
        <v>4038</v>
      </c>
      <c r="AP28" s="512"/>
      <c r="AQ28" s="520" t="s">
        <v>172</v>
      </c>
      <c r="AR28" s="523" t="s">
        <v>172</v>
      </c>
      <c r="AS28" s="526">
        <v>3</v>
      </c>
      <c r="AT28" s="523">
        <v>7200</v>
      </c>
      <c r="AU28" s="523" t="s">
        <v>172</v>
      </c>
      <c r="AV28" s="523" t="s">
        <v>172</v>
      </c>
      <c r="AW28" s="535"/>
      <c r="AX28" s="541">
        <v>3</v>
      </c>
      <c r="AY28" s="338">
        <v>7200</v>
      </c>
      <c r="AZ28" s="545">
        <v>100</v>
      </c>
      <c r="BA28" s="523" t="s">
        <v>172</v>
      </c>
      <c r="BB28" s="520" t="s">
        <v>172</v>
      </c>
      <c r="BC28" s="535"/>
      <c r="BD28" s="520">
        <v>3</v>
      </c>
      <c r="BE28" s="523">
        <v>7200</v>
      </c>
      <c r="BF28" s="555">
        <v>100</v>
      </c>
      <c r="BG28" s="291">
        <v>7259</v>
      </c>
      <c r="BH28" s="545">
        <v>97.2</v>
      </c>
      <c r="BI28" s="291">
        <v>5164</v>
      </c>
      <c r="BJ28" s="545">
        <v>69.2</v>
      </c>
      <c r="BK28" s="291">
        <v>1247</v>
      </c>
      <c r="BL28" s="545">
        <v>16.7</v>
      </c>
      <c r="BM28" s="291">
        <v>745</v>
      </c>
      <c r="BN28" s="545">
        <v>10</v>
      </c>
      <c r="BO28" s="291">
        <v>103</v>
      </c>
      <c r="BP28" s="545">
        <v>1.4</v>
      </c>
      <c r="BQ28" s="338">
        <v>6599</v>
      </c>
      <c r="BR28" s="523">
        <v>3102</v>
      </c>
      <c r="BS28" s="523">
        <v>3497</v>
      </c>
      <c r="BT28" s="523">
        <v>12</v>
      </c>
      <c r="BU28" s="523">
        <v>6750347</v>
      </c>
      <c r="BV28" s="523">
        <v>559705</v>
      </c>
      <c r="BW28" s="523">
        <v>3532057</v>
      </c>
      <c r="BX28" s="523">
        <v>882785</v>
      </c>
      <c r="BY28" s="523">
        <v>1775800</v>
      </c>
      <c r="BZ28" s="338">
        <v>6351784</v>
      </c>
      <c r="CA28" s="578">
        <v>1122947</v>
      </c>
      <c r="CB28" s="523">
        <v>1296897</v>
      </c>
      <c r="CC28" s="523">
        <v>742175</v>
      </c>
      <c r="CD28" s="523">
        <v>376987</v>
      </c>
      <c r="CE28" s="523">
        <v>609552</v>
      </c>
      <c r="CF28" s="523">
        <v>579715</v>
      </c>
      <c r="CG28" s="523">
        <v>1623511</v>
      </c>
      <c r="CH28" s="583">
        <v>2</v>
      </c>
      <c r="CI28" s="436" t="s">
        <v>495</v>
      </c>
      <c r="CJ28" s="583">
        <v>245</v>
      </c>
      <c r="CK28" s="583">
        <v>26</v>
      </c>
      <c r="CL28" s="590">
        <v>9.4</v>
      </c>
      <c r="CM28" s="583">
        <v>1</v>
      </c>
      <c r="CN28" s="583" t="s">
        <v>495</v>
      </c>
      <c r="CO28" s="583">
        <v>157</v>
      </c>
      <c r="CP28" s="596">
        <v>20</v>
      </c>
      <c r="CQ28" s="590">
        <v>7.9</v>
      </c>
      <c r="CR28" s="606">
        <v>820</v>
      </c>
      <c r="CS28" s="606">
        <v>10</v>
      </c>
      <c r="CT28" s="606">
        <v>240</v>
      </c>
      <c r="CU28" s="523">
        <v>6</v>
      </c>
      <c r="CV28" s="523" t="s">
        <v>172</v>
      </c>
      <c r="CW28" s="523">
        <v>2</v>
      </c>
      <c r="CX28" s="523">
        <v>2</v>
      </c>
      <c r="CY28" s="526">
        <v>5</v>
      </c>
      <c r="CZ28" s="526" t="s">
        <v>172</v>
      </c>
      <c r="DA28" s="526">
        <v>5</v>
      </c>
      <c r="DB28" s="523">
        <v>2</v>
      </c>
      <c r="DC28" s="523">
        <v>10067</v>
      </c>
    </row>
    <row r="29" spans="1:107" s="378" customFormat="1" ht="18" customHeight="1">
      <c r="A29" s="388" t="s">
        <v>108</v>
      </c>
      <c r="B29" s="396"/>
      <c r="C29" s="404">
        <v>8705.8700000000008</v>
      </c>
      <c r="D29" s="413">
        <v>138.48000000000002</v>
      </c>
      <c r="E29" s="420">
        <v>8605.130000000001</v>
      </c>
      <c r="F29" s="413">
        <v>36.69</v>
      </c>
      <c r="G29" s="420">
        <v>4890.59</v>
      </c>
      <c r="H29" s="414">
        <v>36.69</v>
      </c>
      <c r="I29" s="421">
        <v>3714.54</v>
      </c>
      <c r="J29" s="414"/>
      <c r="K29" s="435">
        <v>3.26</v>
      </c>
      <c r="L29" s="413"/>
      <c r="M29" s="404">
        <v>97.48</v>
      </c>
      <c r="N29" s="444">
        <v>101.79</v>
      </c>
      <c r="O29" s="453">
        <f t="shared" si="4"/>
        <v>9187.7000000000917</v>
      </c>
      <c r="P29" s="459">
        <f t="shared" si="5"/>
        <v>9175.670000000091</v>
      </c>
      <c r="Q29" s="453">
        <v>7578.2000000000999</v>
      </c>
      <c r="R29" s="453">
        <v>1597.4699999999907</v>
      </c>
      <c r="S29" s="291" t="s">
        <v>172</v>
      </c>
      <c r="T29" s="453">
        <v>12.03</v>
      </c>
      <c r="U29" s="404">
        <f t="shared" si="6"/>
        <v>1629383</v>
      </c>
      <c r="V29" s="413">
        <f t="shared" si="6"/>
        <v>13764</v>
      </c>
      <c r="W29" s="404">
        <v>1036436</v>
      </c>
      <c r="X29" s="444">
        <v>13546</v>
      </c>
      <c r="Y29" s="404">
        <v>592947</v>
      </c>
      <c r="Z29" s="413">
        <v>218</v>
      </c>
      <c r="AA29" s="478">
        <f t="shared" si="7"/>
        <v>2765265</v>
      </c>
      <c r="AB29" s="458">
        <v>2548177</v>
      </c>
      <c r="AC29" s="458">
        <v>217088</v>
      </c>
      <c r="AD29" s="291">
        <v>21</v>
      </c>
      <c r="AE29" s="291">
        <v>457</v>
      </c>
      <c r="AF29" s="291">
        <v>713449</v>
      </c>
      <c r="AG29" s="323">
        <f t="shared" si="1"/>
        <v>21.761904761904763</v>
      </c>
      <c r="AH29" s="291">
        <f t="shared" si="2"/>
        <v>33973.761904761908</v>
      </c>
      <c r="AI29" s="485">
        <f t="shared" si="3"/>
        <v>1561.1575492341356</v>
      </c>
      <c r="AJ29" s="291">
        <v>112</v>
      </c>
      <c r="AK29" s="291">
        <v>687</v>
      </c>
      <c r="AL29" s="291">
        <v>11837</v>
      </c>
      <c r="AM29" s="291">
        <v>24427</v>
      </c>
      <c r="AN29" s="503">
        <v>7690</v>
      </c>
      <c r="AO29" s="291">
        <f>3226+2283</f>
        <v>5509</v>
      </c>
      <c r="AP29" s="512"/>
      <c r="AQ29" s="520">
        <v>1</v>
      </c>
      <c r="AR29" s="523">
        <v>8320</v>
      </c>
      <c r="AS29" s="526">
        <v>2</v>
      </c>
      <c r="AT29" s="523">
        <v>700</v>
      </c>
      <c r="AU29" s="523">
        <v>1</v>
      </c>
      <c r="AV29" s="523">
        <v>67</v>
      </c>
      <c r="AW29" s="535"/>
      <c r="AX29" s="541">
        <v>4</v>
      </c>
      <c r="AY29" s="338">
        <v>9087</v>
      </c>
      <c r="AZ29" s="545">
        <v>97</v>
      </c>
      <c r="BA29" s="523">
        <v>1</v>
      </c>
      <c r="BB29" s="520">
        <v>60</v>
      </c>
      <c r="BC29" s="535"/>
      <c r="BD29" s="520">
        <v>5</v>
      </c>
      <c r="BE29" s="523">
        <v>9147</v>
      </c>
      <c r="BF29" s="555">
        <v>97.7</v>
      </c>
      <c r="BG29" s="291">
        <v>8207</v>
      </c>
      <c r="BH29" s="545">
        <v>84.4</v>
      </c>
      <c r="BI29" s="291">
        <v>7387</v>
      </c>
      <c r="BJ29" s="545">
        <v>76</v>
      </c>
      <c r="BK29" s="291" t="s">
        <v>172</v>
      </c>
      <c r="BL29" s="436" t="s">
        <v>172</v>
      </c>
      <c r="BM29" s="291" t="s">
        <v>172</v>
      </c>
      <c r="BN29" s="436" t="s">
        <v>172</v>
      </c>
      <c r="BO29" s="291">
        <v>820</v>
      </c>
      <c r="BP29" s="545">
        <v>8.4</v>
      </c>
      <c r="BQ29" s="338">
        <v>8650</v>
      </c>
      <c r="BR29" s="523">
        <v>4002</v>
      </c>
      <c r="BS29" s="523">
        <v>4648</v>
      </c>
      <c r="BT29" s="523">
        <v>14</v>
      </c>
      <c r="BU29" s="523">
        <v>5492356</v>
      </c>
      <c r="BV29" s="523">
        <v>795160</v>
      </c>
      <c r="BW29" s="523">
        <v>2712176</v>
      </c>
      <c r="BX29" s="523">
        <v>859652</v>
      </c>
      <c r="BY29" s="523">
        <v>1125368</v>
      </c>
      <c r="BZ29" s="338">
        <v>5286320</v>
      </c>
      <c r="CA29" s="578">
        <v>862591</v>
      </c>
      <c r="CB29" s="523">
        <v>1505025</v>
      </c>
      <c r="CC29" s="523">
        <v>267980</v>
      </c>
      <c r="CD29" s="523">
        <v>205056</v>
      </c>
      <c r="CE29" s="523">
        <v>522551</v>
      </c>
      <c r="CF29" s="523">
        <v>522586</v>
      </c>
      <c r="CG29" s="523">
        <v>1400531</v>
      </c>
      <c r="CH29" s="583">
        <v>1</v>
      </c>
      <c r="CI29" s="436" t="s">
        <v>495</v>
      </c>
      <c r="CJ29" s="583">
        <v>280</v>
      </c>
      <c r="CK29" s="583">
        <v>21</v>
      </c>
      <c r="CL29" s="590">
        <v>13.3</v>
      </c>
      <c r="CM29" s="583">
        <v>1</v>
      </c>
      <c r="CN29" s="583" t="s">
        <v>495</v>
      </c>
      <c r="CO29" s="583">
        <v>184</v>
      </c>
      <c r="CP29" s="596">
        <v>20</v>
      </c>
      <c r="CQ29" s="590">
        <v>9.1999999999999993</v>
      </c>
      <c r="CR29" s="606">
        <v>852</v>
      </c>
      <c r="CS29" s="606">
        <v>16</v>
      </c>
      <c r="CT29" s="606">
        <v>379</v>
      </c>
      <c r="CU29" s="523">
        <v>8</v>
      </c>
      <c r="CV29" s="523">
        <v>5</v>
      </c>
      <c r="CW29" s="523">
        <v>3</v>
      </c>
      <c r="CX29" s="624">
        <v>4</v>
      </c>
      <c r="CY29" s="526">
        <v>19</v>
      </c>
      <c r="CZ29" s="526" t="s">
        <v>172</v>
      </c>
      <c r="DA29" s="526">
        <v>25</v>
      </c>
      <c r="DB29" s="523">
        <v>5</v>
      </c>
      <c r="DC29" s="523">
        <v>16964</v>
      </c>
    </row>
    <row r="30" spans="1:107" s="378" customFormat="1" ht="18" customHeight="1">
      <c r="A30" s="388" t="s">
        <v>110</v>
      </c>
      <c r="B30" s="396"/>
      <c r="C30" s="404">
        <v>0</v>
      </c>
      <c r="D30" s="413">
        <v>0</v>
      </c>
      <c r="E30" s="420">
        <v>0</v>
      </c>
      <c r="F30" s="413">
        <v>0</v>
      </c>
      <c r="G30" s="426"/>
      <c r="H30" s="414"/>
      <c r="I30" s="426"/>
      <c r="J30" s="414"/>
      <c r="K30" s="436"/>
      <c r="L30" s="414"/>
      <c r="M30" s="440"/>
      <c r="N30" s="445"/>
      <c r="O30" s="453">
        <f t="shared" si="4"/>
        <v>304.53999999999974</v>
      </c>
      <c r="P30" s="459">
        <f t="shared" si="5"/>
        <v>304.53999999999974</v>
      </c>
      <c r="Q30" s="453">
        <v>251.44999999999973</v>
      </c>
      <c r="R30" s="453">
        <v>53.09</v>
      </c>
      <c r="S30" s="291" t="s">
        <v>172</v>
      </c>
      <c r="T30" s="291" t="s">
        <v>172</v>
      </c>
      <c r="U30" s="404">
        <f t="shared" si="6"/>
        <v>0</v>
      </c>
      <c r="V30" s="413">
        <f t="shared" si="6"/>
        <v>0</v>
      </c>
      <c r="W30" s="440"/>
      <c r="X30" s="445"/>
      <c r="Y30" s="440"/>
      <c r="Z30" s="414"/>
      <c r="AA30" s="478">
        <f t="shared" si="7"/>
        <v>96589</v>
      </c>
      <c r="AB30" s="458">
        <v>89244</v>
      </c>
      <c r="AC30" s="458">
        <v>7345</v>
      </c>
      <c r="AD30" s="291">
        <v>11</v>
      </c>
      <c r="AE30" s="291">
        <v>284</v>
      </c>
      <c r="AF30" s="291">
        <v>200317</v>
      </c>
      <c r="AG30" s="323">
        <f t="shared" si="1"/>
        <v>25.818181818181817</v>
      </c>
      <c r="AH30" s="291">
        <f t="shared" si="2"/>
        <v>18210.636363636364</v>
      </c>
      <c r="AI30" s="485">
        <f t="shared" si="3"/>
        <v>705.3415492957746</v>
      </c>
      <c r="AJ30" s="291">
        <v>65</v>
      </c>
      <c r="AK30" s="291">
        <v>285</v>
      </c>
      <c r="AL30" s="291">
        <v>3931</v>
      </c>
      <c r="AM30" s="291">
        <v>7143</v>
      </c>
      <c r="AN30" s="503">
        <v>4992</v>
      </c>
      <c r="AO30" s="291">
        <f>2128+1445</f>
        <v>3573</v>
      </c>
      <c r="AP30" s="512"/>
      <c r="AQ30" s="520">
        <v>1</v>
      </c>
      <c r="AR30" s="523">
        <v>5957</v>
      </c>
      <c r="AS30" s="526" t="s">
        <v>172</v>
      </c>
      <c r="AT30" s="523" t="s">
        <v>172</v>
      </c>
      <c r="AU30" s="523">
        <v>1</v>
      </c>
      <c r="AV30" s="523" t="s">
        <v>172</v>
      </c>
      <c r="AW30" s="535"/>
      <c r="AX30" s="541">
        <v>2</v>
      </c>
      <c r="AY30" s="338">
        <v>5957</v>
      </c>
      <c r="AZ30" s="545">
        <v>99.6</v>
      </c>
      <c r="BA30" s="523" t="s">
        <v>172</v>
      </c>
      <c r="BB30" s="520" t="s">
        <v>172</v>
      </c>
      <c r="BC30" s="535"/>
      <c r="BD30" s="520">
        <v>2</v>
      </c>
      <c r="BE30" s="523">
        <v>5957</v>
      </c>
      <c r="BF30" s="555">
        <v>99.6</v>
      </c>
      <c r="BG30" s="291">
        <v>6009</v>
      </c>
      <c r="BH30" s="545">
        <v>98.9</v>
      </c>
      <c r="BI30" s="291">
        <v>5990</v>
      </c>
      <c r="BJ30" s="545">
        <v>98.6</v>
      </c>
      <c r="BK30" s="291" t="s">
        <v>172</v>
      </c>
      <c r="BL30" s="436" t="s">
        <v>172</v>
      </c>
      <c r="BM30" s="291" t="s">
        <v>172</v>
      </c>
      <c r="BN30" s="436" t="s">
        <v>172</v>
      </c>
      <c r="BO30" s="291">
        <v>19</v>
      </c>
      <c r="BP30" s="545">
        <v>0.3</v>
      </c>
      <c r="BQ30" s="338">
        <v>5355</v>
      </c>
      <c r="BR30" s="523">
        <v>2457</v>
      </c>
      <c r="BS30" s="523">
        <v>2898</v>
      </c>
      <c r="BT30" s="523">
        <v>12</v>
      </c>
      <c r="BU30" s="523">
        <v>3345516</v>
      </c>
      <c r="BV30" s="523">
        <v>490060</v>
      </c>
      <c r="BW30" s="523">
        <v>1614026</v>
      </c>
      <c r="BX30" s="523">
        <v>540639</v>
      </c>
      <c r="BY30" s="523">
        <v>700791</v>
      </c>
      <c r="BZ30" s="338">
        <v>3107608</v>
      </c>
      <c r="CA30" s="578">
        <v>610236</v>
      </c>
      <c r="CB30" s="523">
        <v>896977</v>
      </c>
      <c r="CC30" s="523">
        <v>161402</v>
      </c>
      <c r="CD30" s="523">
        <v>51066</v>
      </c>
      <c r="CE30" s="523">
        <v>321385</v>
      </c>
      <c r="CF30" s="523">
        <v>336437</v>
      </c>
      <c r="CG30" s="523">
        <v>730105</v>
      </c>
      <c r="CH30" s="583">
        <v>1</v>
      </c>
      <c r="CI30" s="436" t="s">
        <v>495</v>
      </c>
      <c r="CJ30" s="583">
        <v>227</v>
      </c>
      <c r="CK30" s="583">
        <v>18</v>
      </c>
      <c r="CL30" s="590">
        <v>12.6</v>
      </c>
      <c r="CM30" s="583">
        <v>1</v>
      </c>
      <c r="CN30" s="583" t="s">
        <v>495</v>
      </c>
      <c r="CO30" s="583">
        <v>134</v>
      </c>
      <c r="CP30" s="596">
        <v>17</v>
      </c>
      <c r="CQ30" s="590">
        <v>7.9</v>
      </c>
      <c r="CR30" s="606">
        <v>569</v>
      </c>
      <c r="CS30" s="606">
        <v>5</v>
      </c>
      <c r="CT30" s="606">
        <v>233</v>
      </c>
      <c r="CU30" s="523">
        <v>6</v>
      </c>
      <c r="CV30" s="523">
        <v>10</v>
      </c>
      <c r="CW30" s="523">
        <v>1</v>
      </c>
      <c r="CX30" s="624">
        <v>2</v>
      </c>
      <c r="CY30" s="526">
        <v>14</v>
      </c>
      <c r="CZ30" s="526" t="s">
        <v>172</v>
      </c>
      <c r="DA30" s="526">
        <v>21</v>
      </c>
      <c r="DB30" s="523">
        <v>1</v>
      </c>
      <c r="DC30" s="523">
        <v>165</v>
      </c>
    </row>
    <row r="31" spans="1:107" s="378" customFormat="1" ht="18" customHeight="1">
      <c r="A31" s="388" t="s">
        <v>111</v>
      </c>
      <c r="B31" s="396"/>
      <c r="C31" s="404">
        <v>1038.8800000000001</v>
      </c>
      <c r="D31" s="413">
        <v>68.33</v>
      </c>
      <c r="E31" s="420">
        <v>1025.71</v>
      </c>
      <c r="F31" s="413">
        <v>0</v>
      </c>
      <c r="G31" s="421">
        <v>555.58000000000004</v>
      </c>
      <c r="H31" s="414"/>
      <c r="I31" s="421">
        <v>470.13</v>
      </c>
      <c r="J31" s="414"/>
      <c r="K31" s="436"/>
      <c r="L31" s="414"/>
      <c r="M31" s="405">
        <v>13.17</v>
      </c>
      <c r="N31" s="445">
        <v>68.33</v>
      </c>
      <c r="O31" s="453">
        <f t="shared" si="4"/>
        <v>1619.2099999999948</v>
      </c>
      <c r="P31" s="459">
        <f t="shared" si="5"/>
        <v>1564.0899999999949</v>
      </c>
      <c r="Q31" s="453">
        <v>1170.0199999999954</v>
      </c>
      <c r="R31" s="453">
        <v>394.06999999999954</v>
      </c>
      <c r="S31" s="291" t="s">
        <v>172</v>
      </c>
      <c r="T31" s="453">
        <v>55.12</v>
      </c>
      <c r="U31" s="404">
        <f t="shared" si="6"/>
        <v>239038</v>
      </c>
      <c r="V31" s="413">
        <f t="shared" si="6"/>
        <v>0</v>
      </c>
      <c r="W31" s="405">
        <v>160902</v>
      </c>
      <c r="X31" s="445"/>
      <c r="Y31" s="405">
        <v>78136</v>
      </c>
      <c r="Z31" s="414"/>
      <c r="AA31" s="478">
        <f t="shared" si="7"/>
        <v>446397</v>
      </c>
      <c r="AB31" s="458">
        <v>401603</v>
      </c>
      <c r="AC31" s="458">
        <v>44794</v>
      </c>
      <c r="AD31" s="291">
        <v>6</v>
      </c>
      <c r="AE31" s="291">
        <v>579</v>
      </c>
      <c r="AF31" s="291">
        <v>898080</v>
      </c>
      <c r="AG31" s="323">
        <f t="shared" si="1"/>
        <v>96.5</v>
      </c>
      <c r="AH31" s="291">
        <f t="shared" si="2"/>
        <v>149680</v>
      </c>
      <c r="AI31" s="485">
        <f t="shared" si="3"/>
        <v>1551.0880829015543</v>
      </c>
      <c r="AJ31" s="291">
        <v>40</v>
      </c>
      <c r="AK31" s="291">
        <v>307</v>
      </c>
      <c r="AL31" s="291">
        <v>11286</v>
      </c>
      <c r="AM31" s="291">
        <v>13531</v>
      </c>
      <c r="AN31" s="503">
        <v>4172</v>
      </c>
      <c r="AO31" s="291">
        <f>1709+1216</f>
        <v>2925</v>
      </c>
      <c r="AP31" s="512"/>
      <c r="AQ31" s="520">
        <v>1</v>
      </c>
      <c r="AR31" s="523">
        <v>4902</v>
      </c>
      <c r="AS31" s="526" t="s">
        <v>172</v>
      </c>
      <c r="AT31" s="523" t="s">
        <v>172</v>
      </c>
      <c r="AU31" s="523" t="s">
        <v>172</v>
      </c>
      <c r="AV31" s="523" t="s">
        <v>172</v>
      </c>
      <c r="AW31" s="535"/>
      <c r="AX31" s="541">
        <v>1</v>
      </c>
      <c r="AY31" s="338">
        <v>4902</v>
      </c>
      <c r="AZ31" s="545">
        <v>99.3</v>
      </c>
      <c r="BA31" s="523" t="s">
        <v>172</v>
      </c>
      <c r="BB31" s="520" t="s">
        <v>172</v>
      </c>
      <c r="BC31" s="535"/>
      <c r="BD31" s="520">
        <v>1</v>
      </c>
      <c r="BE31" s="523">
        <v>4902</v>
      </c>
      <c r="BF31" s="555">
        <v>99.3</v>
      </c>
      <c r="BG31" s="291">
        <v>4907</v>
      </c>
      <c r="BH31" s="545">
        <v>99.7</v>
      </c>
      <c r="BI31" s="291">
        <v>4752</v>
      </c>
      <c r="BJ31" s="545">
        <v>96.6</v>
      </c>
      <c r="BK31" s="291" t="s">
        <v>172</v>
      </c>
      <c r="BL31" s="436" t="s">
        <v>172</v>
      </c>
      <c r="BM31" s="291" t="s">
        <v>172</v>
      </c>
      <c r="BN31" s="436" t="s">
        <v>172</v>
      </c>
      <c r="BO31" s="291">
        <v>155</v>
      </c>
      <c r="BP31" s="545">
        <v>3.2</v>
      </c>
      <c r="BQ31" s="338">
        <v>4346</v>
      </c>
      <c r="BR31" s="523">
        <v>2046</v>
      </c>
      <c r="BS31" s="523">
        <v>2300</v>
      </c>
      <c r="BT31" s="523">
        <v>12</v>
      </c>
      <c r="BU31" s="523">
        <v>3413478</v>
      </c>
      <c r="BV31" s="523">
        <v>424571</v>
      </c>
      <c r="BW31" s="523">
        <v>1728809</v>
      </c>
      <c r="BX31" s="523">
        <v>401891</v>
      </c>
      <c r="BY31" s="523">
        <v>858207</v>
      </c>
      <c r="BZ31" s="338">
        <v>3075040</v>
      </c>
      <c r="CA31" s="578">
        <v>476874</v>
      </c>
      <c r="CB31" s="523">
        <v>741720</v>
      </c>
      <c r="CC31" s="523">
        <v>90850</v>
      </c>
      <c r="CD31" s="523">
        <v>3695</v>
      </c>
      <c r="CE31" s="523">
        <v>348220</v>
      </c>
      <c r="CF31" s="523">
        <v>459033</v>
      </c>
      <c r="CG31" s="523">
        <v>954648</v>
      </c>
      <c r="CH31" s="583">
        <v>1</v>
      </c>
      <c r="CI31" s="436" t="s">
        <v>495</v>
      </c>
      <c r="CJ31" s="583">
        <v>176</v>
      </c>
      <c r="CK31" s="583">
        <v>14</v>
      </c>
      <c r="CL31" s="590">
        <v>12.6</v>
      </c>
      <c r="CM31" s="583">
        <v>1</v>
      </c>
      <c r="CN31" s="583" t="s">
        <v>495</v>
      </c>
      <c r="CO31" s="583">
        <v>118</v>
      </c>
      <c r="CP31" s="596">
        <v>14</v>
      </c>
      <c r="CQ31" s="590">
        <v>8.4</v>
      </c>
      <c r="CR31" s="606">
        <v>421</v>
      </c>
      <c r="CS31" s="606">
        <v>2</v>
      </c>
      <c r="CT31" s="606">
        <v>245</v>
      </c>
      <c r="CU31" s="523">
        <v>3</v>
      </c>
      <c r="CV31" s="523">
        <v>1</v>
      </c>
      <c r="CW31" s="523">
        <v>4</v>
      </c>
      <c r="CX31" s="624">
        <v>3</v>
      </c>
      <c r="CY31" s="526">
        <v>11</v>
      </c>
      <c r="CZ31" s="526" t="s">
        <v>172</v>
      </c>
      <c r="DA31" s="526">
        <v>13</v>
      </c>
      <c r="DB31" s="523">
        <v>1</v>
      </c>
      <c r="DC31" s="523">
        <v>1628</v>
      </c>
    </row>
    <row r="32" spans="1:107" s="378" customFormat="1" ht="18" customHeight="1">
      <c r="A32" s="388" t="s">
        <v>83</v>
      </c>
      <c r="B32" s="396"/>
      <c r="C32" s="404">
        <v>0</v>
      </c>
      <c r="D32" s="413">
        <v>0</v>
      </c>
      <c r="E32" s="420">
        <v>0</v>
      </c>
      <c r="F32" s="413">
        <v>0</v>
      </c>
      <c r="G32" s="426"/>
      <c r="H32" s="414"/>
      <c r="I32" s="426"/>
      <c r="J32" s="414"/>
      <c r="K32" s="436"/>
      <c r="L32" s="414"/>
      <c r="M32" s="440"/>
      <c r="N32" s="445"/>
      <c r="O32" s="453">
        <f t="shared" si="4"/>
        <v>368.55000000000007</v>
      </c>
      <c r="P32" s="459">
        <f t="shared" si="5"/>
        <v>360.39000000000004</v>
      </c>
      <c r="Q32" s="453">
        <v>360.39000000000004</v>
      </c>
      <c r="R32" s="291" t="s">
        <v>172</v>
      </c>
      <c r="S32" s="291" t="s">
        <v>172</v>
      </c>
      <c r="T32" s="453">
        <v>8.16</v>
      </c>
      <c r="U32" s="404">
        <f t="shared" si="6"/>
        <v>0</v>
      </c>
      <c r="V32" s="413">
        <f t="shared" si="6"/>
        <v>0</v>
      </c>
      <c r="W32" s="440"/>
      <c r="X32" s="445"/>
      <c r="Y32" s="440"/>
      <c r="Z32" s="414"/>
      <c r="AA32" s="478">
        <f t="shared" si="7"/>
        <v>44826</v>
      </c>
      <c r="AB32" s="458">
        <v>28953</v>
      </c>
      <c r="AC32" s="485">
        <v>15873</v>
      </c>
      <c r="AD32" s="291">
        <v>8</v>
      </c>
      <c r="AE32" s="291">
        <v>244</v>
      </c>
      <c r="AF32" s="291">
        <v>825640</v>
      </c>
      <c r="AG32" s="323">
        <f t="shared" si="1"/>
        <v>30.5</v>
      </c>
      <c r="AH32" s="291">
        <f t="shared" si="2"/>
        <v>103205</v>
      </c>
      <c r="AI32" s="485">
        <f t="shared" si="3"/>
        <v>3383.7704918032787</v>
      </c>
      <c r="AJ32" s="291">
        <v>29</v>
      </c>
      <c r="AK32" s="291">
        <v>219</v>
      </c>
      <c r="AL32" s="291">
        <v>14197</v>
      </c>
      <c r="AM32" s="291">
        <v>10116</v>
      </c>
      <c r="AN32" s="503">
        <v>4002</v>
      </c>
      <c r="AO32" s="291">
        <f>1460+427</f>
        <v>1887</v>
      </c>
      <c r="AP32" s="512"/>
      <c r="AQ32" s="520" t="s">
        <v>172</v>
      </c>
      <c r="AR32" s="523" t="s">
        <v>172</v>
      </c>
      <c r="AS32" s="526">
        <v>1</v>
      </c>
      <c r="AT32" s="523">
        <v>3016</v>
      </c>
      <c r="AU32" s="523" t="s">
        <v>172</v>
      </c>
      <c r="AV32" s="523" t="s">
        <v>172</v>
      </c>
      <c r="AW32" s="535"/>
      <c r="AX32" s="541">
        <v>1</v>
      </c>
      <c r="AY32" s="338">
        <v>3016</v>
      </c>
      <c r="AZ32" s="545">
        <v>100</v>
      </c>
      <c r="BA32" s="523" t="s">
        <v>172</v>
      </c>
      <c r="BB32" s="520" t="s">
        <v>172</v>
      </c>
      <c r="BC32" s="535"/>
      <c r="BD32" s="520">
        <v>1</v>
      </c>
      <c r="BE32" s="523">
        <v>3016</v>
      </c>
      <c r="BF32" s="555">
        <v>100</v>
      </c>
      <c r="BG32" s="291">
        <v>3144</v>
      </c>
      <c r="BH32" s="545">
        <v>100</v>
      </c>
      <c r="BI32" s="291">
        <v>3144</v>
      </c>
      <c r="BJ32" s="545">
        <v>100</v>
      </c>
      <c r="BK32" s="291" t="s">
        <v>172</v>
      </c>
      <c r="BL32" s="436" t="s">
        <v>172</v>
      </c>
      <c r="BM32" s="291" t="s">
        <v>172</v>
      </c>
      <c r="BN32" s="436" t="s">
        <v>172</v>
      </c>
      <c r="BO32" s="291" t="s">
        <v>172</v>
      </c>
      <c r="BP32" s="436" t="s">
        <v>172</v>
      </c>
      <c r="BQ32" s="338">
        <v>2629</v>
      </c>
      <c r="BR32" s="523">
        <v>1288</v>
      </c>
      <c r="BS32" s="523">
        <v>1341</v>
      </c>
      <c r="BT32" s="523">
        <v>12</v>
      </c>
      <c r="BU32" s="523">
        <v>3462685</v>
      </c>
      <c r="BV32" s="523">
        <v>724211</v>
      </c>
      <c r="BW32" s="523">
        <v>1340572</v>
      </c>
      <c r="BX32" s="523">
        <v>548292</v>
      </c>
      <c r="BY32" s="523">
        <v>849610</v>
      </c>
      <c r="BZ32" s="338">
        <v>3310972</v>
      </c>
      <c r="CA32" s="578">
        <v>728850</v>
      </c>
      <c r="CB32" s="523">
        <v>499797</v>
      </c>
      <c r="CC32" s="523">
        <v>643251</v>
      </c>
      <c r="CD32" s="523">
        <v>109806</v>
      </c>
      <c r="CE32" s="523">
        <v>142144</v>
      </c>
      <c r="CF32" s="523">
        <v>354941</v>
      </c>
      <c r="CG32" s="523">
        <v>832183</v>
      </c>
      <c r="CH32" s="583">
        <v>1</v>
      </c>
      <c r="CI32" s="436" t="s">
        <v>495</v>
      </c>
      <c r="CJ32" s="583">
        <v>167</v>
      </c>
      <c r="CK32" s="583">
        <v>16</v>
      </c>
      <c r="CL32" s="590">
        <v>10.4</v>
      </c>
      <c r="CM32" s="583">
        <v>1</v>
      </c>
      <c r="CN32" s="583" t="s">
        <v>495</v>
      </c>
      <c r="CO32" s="583">
        <v>106</v>
      </c>
      <c r="CP32" s="596">
        <v>13</v>
      </c>
      <c r="CQ32" s="590">
        <v>8.1999999999999993</v>
      </c>
      <c r="CR32" s="606">
        <v>1046</v>
      </c>
      <c r="CS32" s="606">
        <v>7</v>
      </c>
      <c r="CT32" s="606">
        <v>45</v>
      </c>
      <c r="CU32" s="523">
        <v>2</v>
      </c>
      <c r="CV32" s="523">
        <v>1</v>
      </c>
      <c r="CW32" s="523">
        <v>1</v>
      </c>
      <c r="CX32" s="624">
        <v>1</v>
      </c>
      <c r="CY32" s="526">
        <v>10</v>
      </c>
      <c r="CZ32" s="526">
        <v>1</v>
      </c>
      <c r="DA32" s="526">
        <v>14</v>
      </c>
      <c r="DB32" s="523">
        <v>2</v>
      </c>
      <c r="DC32" s="523">
        <v>2111</v>
      </c>
    </row>
    <row r="33" spans="1:107" s="378" customFormat="1" ht="18" customHeight="1">
      <c r="A33" s="388" t="s">
        <v>153</v>
      </c>
      <c r="B33" s="396"/>
      <c r="C33" s="404">
        <v>4330.8999999999996</v>
      </c>
      <c r="D33" s="413">
        <v>0</v>
      </c>
      <c r="E33" s="420">
        <v>4218.9799999999996</v>
      </c>
      <c r="F33" s="413">
        <v>0</v>
      </c>
      <c r="G33" s="421">
        <v>1164.9000000000001</v>
      </c>
      <c r="H33" s="414"/>
      <c r="I33" s="421">
        <v>3054.08</v>
      </c>
      <c r="J33" s="414"/>
      <c r="K33" s="436"/>
      <c r="L33" s="414"/>
      <c r="M33" s="404">
        <v>111.92</v>
      </c>
      <c r="N33" s="445"/>
      <c r="O33" s="453">
        <f t="shared" si="4"/>
        <v>3060.3899999999808</v>
      </c>
      <c r="P33" s="459">
        <f t="shared" si="5"/>
        <v>3056.2499999999809</v>
      </c>
      <c r="Q33" s="453">
        <v>2053.9599999999805</v>
      </c>
      <c r="R33" s="453">
        <v>1002.2900000000002</v>
      </c>
      <c r="S33" s="291" t="s">
        <v>172</v>
      </c>
      <c r="T33" s="453">
        <v>4.1399999999999997</v>
      </c>
      <c r="U33" s="404">
        <f t="shared" si="6"/>
        <v>628566</v>
      </c>
      <c r="V33" s="413">
        <f t="shared" si="6"/>
        <v>0</v>
      </c>
      <c r="W33" s="405">
        <v>280634</v>
      </c>
      <c r="X33" s="445"/>
      <c r="Y33" s="405">
        <v>347932</v>
      </c>
      <c r="Z33" s="414"/>
      <c r="AA33" s="478">
        <f t="shared" si="7"/>
        <v>946097</v>
      </c>
      <c r="AB33" s="458">
        <v>804282</v>
      </c>
      <c r="AC33" s="458">
        <v>141815</v>
      </c>
      <c r="AD33" s="291">
        <v>56</v>
      </c>
      <c r="AE33" s="291">
        <v>1489</v>
      </c>
      <c r="AF33" s="291">
        <v>1402995</v>
      </c>
      <c r="AG33" s="323">
        <f t="shared" si="1"/>
        <v>26.589285714285715</v>
      </c>
      <c r="AH33" s="291">
        <f t="shared" si="2"/>
        <v>25053.482142857141</v>
      </c>
      <c r="AI33" s="485">
        <f t="shared" si="3"/>
        <v>942.23975822699799</v>
      </c>
      <c r="AJ33" s="291">
        <v>208</v>
      </c>
      <c r="AK33" s="291">
        <v>892</v>
      </c>
      <c r="AL33" s="291">
        <v>24158</v>
      </c>
      <c r="AM33" s="291">
        <v>23534</v>
      </c>
      <c r="AN33" s="503">
        <v>17705</v>
      </c>
      <c r="AO33" s="291">
        <f>6824+5276</f>
        <v>12100</v>
      </c>
      <c r="AP33" s="512"/>
      <c r="AQ33" s="520" t="s">
        <v>172</v>
      </c>
      <c r="AR33" s="523" t="s">
        <v>172</v>
      </c>
      <c r="AS33" s="526">
        <v>8</v>
      </c>
      <c r="AT33" s="523">
        <v>11480</v>
      </c>
      <c r="AU33" s="523">
        <v>6</v>
      </c>
      <c r="AV33" s="523">
        <v>323</v>
      </c>
      <c r="AW33" s="535"/>
      <c r="AX33" s="541">
        <v>14</v>
      </c>
      <c r="AY33" s="338">
        <v>11803</v>
      </c>
      <c r="AZ33" s="545">
        <v>59.5</v>
      </c>
      <c r="BA33" s="523" t="s">
        <v>172</v>
      </c>
      <c r="BB33" s="520" t="s">
        <v>172</v>
      </c>
      <c r="BC33" s="535"/>
      <c r="BD33" s="520">
        <v>14</v>
      </c>
      <c r="BE33" s="523">
        <v>11803</v>
      </c>
      <c r="BF33" s="555">
        <v>59.5</v>
      </c>
      <c r="BG33" s="291">
        <v>16224</v>
      </c>
      <c r="BH33" s="545">
        <v>80.5</v>
      </c>
      <c r="BI33" s="291">
        <v>4227</v>
      </c>
      <c r="BJ33" s="545">
        <v>21</v>
      </c>
      <c r="BK33" s="291">
        <v>4082</v>
      </c>
      <c r="BL33" s="545">
        <v>20.3</v>
      </c>
      <c r="BM33" s="291" t="s">
        <v>172</v>
      </c>
      <c r="BN33" s="436" t="s">
        <v>172</v>
      </c>
      <c r="BO33" s="291">
        <v>7915</v>
      </c>
      <c r="BP33" s="545">
        <v>39.299999999999997</v>
      </c>
      <c r="BQ33" s="523">
        <v>17490</v>
      </c>
      <c r="BR33" s="523">
        <v>8185</v>
      </c>
      <c r="BS33" s="523">
        <v>9305</v>
      </c>
      <c r="BT33" s="523">
        <v>16</v>
      </c>
      <c r="BU33" s="523">
        <v>11569379</v>
      </c>
      <c r="BV33" s="523">
        <v>1440819</v>
      </c>
      <c r="BW33" s="523">
        <v>5882674</v>
      </c>
      <c r="BX33" s="523">
        <v>1701354</v>
      </c>
      <c r="BY33" s="523">
        <v>2544532</v>
      </c>
      <c r="BZ33" s="338">
        <v>11078276</v>
      </c>
      <c r="CA33" s="578">
        <v>1361549</v>
      </c>
      <c r="CB33" s="523">
        <v>2933282</v>
      </c>
      <c r="CC33" s="523">
        <v>921647</v>
      </c>
      <c r="CD33" s="523">
        <v>438991</v>
      </c>
      <c r="CE33" s="523">
        <v>1194084</v>
      </c>
      <c r="CF33" s="523">
        <v>1429363</v>
      </c>
      <c r="CG33" s="523">
        <v>2799360</v>
      </c>
      <c r="CH33" s="583">
        <v>3</v>
      </c>
      <c r="CI33" s="436" t="s">
        <v>495</v>
      </c>
      <c r="CJ33" s="583">
        <v>852</v>
      </c>
      <c r="CK33" s="583">
        <v>62</v>
      </c>
      <c r="CL33" s="590">
        <v>13.7</v>
      </c>
      <c r="CM33" s="583">
        <v>1</v>
      </c>
      <c r="CN33" s="583" t="s">
        <v>495</v>
      </c>
      <c r="CO33" s="583">
        <v>473</v>
      </c>
      <c r="CP33" s="596">
        <v>33</v>
      </c>
      <c r="CQ33" s="590">
        <v>14.3</v>
      </c>
      <c r="CR33" s="606">
        <v>2023</v>
      </c>
      <c r="CS33" s="606">
        <v>10</v>
      </c>
      <c r="CT33" s="606">
        <v>795</v>
      </c>
      <c r="CU33" s="523">
        <v>11</v>
      </c>
      <c r="CV33" s="523">
        <v>8</v>
      </c>
      <c r="CW33" s="523">
        <v>5</v>
      </c>
      <c r="CX33" s="523">
        <v>8</v>
      </c>
      <c r="CY33" s="526">
        <v>36</v>
      </c>
      <c r="CZ33" s="526">
        <v>2</v>
      </c>
      <c r="DA33" s="526">
        <v>46</v>
      </c>
      <c r="DB33" s="523">
        <v>9</v>
      </c>
      <c r="DC33" s="523">
        <v>39210</v>
      </c>
    </row>
    <row r="34" spans="1:107" s="378" customFormat="1" ht="18" customHeight="1">
      <c r="A34" s="387" t="s">
        <v>117</v>
      </c>
      <c r="B34" s="395"/>
      <c r="C34" s="404">
        <v>1590.36</v>
      </c>
      <c r="D34" s="413">
        <v>39.49</v>
      </c>
      <c r="E34" s="420">
        <v>1565.16</v>
      </c>
      <c r="F34" s="413">
        <v>2.81</v>
      </c>
      <c r="G34" s="420">
        <v>856.84</v>
      </c>
      <c r="H34" s="413">
        <v>2.81</v>
      </c>
      <c r="I34" s="421">
        <v>708.32</v>
      </c>
      <c r="J34" s="414"/>
      <c r="K34" s="436"/>
      <c r="L34" s="414"/>
      <c r="M34" s="404">
        <v>25.2</v>
      </c>
      <c r="N34" s="444">
        <v>36.68</v>
      </c>
      <c r="O34" s="453">
        <f t="shared" si="4"/>
        <v>13881.720000000128</v>
      </c>
      <c r="P34" s="459">
        <f t="shared" si="5"/>
        <v>13790.490000000129</v>
      </c>
      <c r="Q34" s="453">
        <v>7705.0300000001071</v>
      </c>
      <c r="R34" s="453">
        <v>6085.4600000000228</v>
      </c>
      <c r="S34" s="291" t="s">
        <v>172</v>
      </c>
      <c r="T34" s="453">
        <v>91.22999999999999</v>
      </c>
      <c r="U34" s="404">
        <f t="shared" si="6"/>
        <v>281658</v>
      </c>
      <c r="V34" s="413">
        <f t="shared" si="6"/>
        <v>687</v>
      </c>
      <c r="W34" s="404">
        <v>200045</v>
      </c>
      <c r="X34" s="444">
        <v>687</v>
      </c>
      <c r="Y34" s="404">
        <v>81613</v>
      </c>
      <c r="Z34" s="414"/>
      <c r="AA34" s="478">
        <f t="shared" si="7"/>
        <v>3589854</v>
      </c>
      <c r="AB34" s="458">
        <v>2732844</v>
      </c>
      <c r="AC34" s="458">
        <v>857010</v>
      </c>
      <c r="AD34" s="291">
        <v>55</v>
      </c>
      <c r="AE34" s="291">
        <v>1375</v>
      </c>
      <c r="AF34" s="291">
        <v>1269731</v>
      </c>
      <c r="AG34" s="323">
        <f t="shared" si="1"/>
        <v>25</v>
      </c>
      <c r="AH34" s="291">
        <f t="shared" si="2"/>
        <v>23086.018181818181</v>
      </c>
      <c r="AI34" s="485">
        <f t="shared" si="3"/>
        <v>923.44072727272726</v>
      </c>
      <c r="AJ34" s="291">
        <v>137</v>
      </c>
      <c r="AK34" s="291">
        <v>630</v>
      </c>
      <c r="AL34" s="291">
        <v>10355</v>
      </c>
      <c r="AM34" s="291">
        <v>14618</v>
      </c>
      <c r="AN34" s="503">
        <v>12690</v>
      </c>
      <c r="AO34" s="291">
        <f>4675+3929</f>
        <v>8604</v>
      </c>
      <c r="AP34" s="512"/>
      <c r="AQ34" s="520">
        <v>1</v>
      </c>
      <c r="AR34" s="523">
        <v>10337</v>
      </c>
      <c r="AS34" s="526">
        <v>3</v>
      </c>
      <c r="AT34" s="523">
        <v>514</v>
      </c>
      <c r="AU34" s="523" t="s">
        <v>172</v>
      </c>
      <c r="AV34" s="523" t="s">
        <v>172</v>
      </c>
      <c r="AW34" s="535"/>
      <c r="AX34" s="541">
        <v>4</v>
      </c>
      <c r="AY34" s="338">
        <v>10851</v>
      </c>
      <c r="AZ34" s="545">
        <v>72.099999999999994</v>
      </c>
      <c r="BA34" s="523">
        <v>5</v>
      </c>
      <c r="BB34" s="520">
        <v>284</v>
      </c>
      <c r="BC34" s="535"/>
      <c r="BD34" s="520">
        <v>9</v>
      </c>
      <c r="BE34" s="523">
        <v>11135</v>
      </c>
      <c r="BF34" s="555">
        <v>74</v>
      </c>
      <c r="BG34" s="291">
        <v>11080</v>
      </c>
      <c r="BH34" s="545">
        <v>71.3</v>
      </c>
      <c r="BI34" s="291">
        <v>6330</v>
      </c>
      <c r="BJ34" s="545">
        <v>40.700000000000003</v>
      </c>
      <c r="BK34" s="291">
        <v>2498</v>
      </c>
      <c r="BL34" s="545">
        <v>16.100000000000001</v>
      </c>
      <c r="BM34" s="291" t="s">
        <v>172</v>
      </c>
      <c r="BN34" s="436" t="s">
        <v>172</v>
      </c>
      <c r="BO34" s="291">
        <v>2252</v>
      </c>
      <c r="BP34" s="545">
        <v>14.5</v>
      </c>
      <c r="BQ34" s="338">
        <v>13482</v>
      </c>
      <c r="BR34" s="523">
        <v>6476</v>
      </c>
      <c r="BS34" s="523">
        <v>7006</v>
      </c>
      <c r="BT34" s="523">
        <v>16</v>
      </c>
      <c r="BU34" s="523">
        <v>8731600</v>
      </c>
      <c r="BV34" s="523">
        <v>1108140</v>
      </c>
      <c r="BW34" s="523">
        <v>3840843</v>
      </c>
      <c r="BX34" s="523">
        <v>1539154</v>
      </c>
      <c r="BY34" s="523">
        <v>2243463</v>
      </c>
      <c r="BZ34" s="338">
        <v>8330284</v>
      </c>
      <c r="CA34" s="578">
        <v>1130791</v>
      </c>
      <c r="CB34" s="523">
        <v>2341652</v>
      </c>
      <c r="CC34" s="523">
        <v>743774</v>
      </c>
      <c r="CD34" s="523">
        <v>268979</v>
      </c>
      <c r="CE34" s="523">
        <v>690691</v>
      </c>
      <c r="CF34" s="523">
        <v>753370</v>
      </c>
      <c r="CG34" s="523">
        <v>2401027</v>
      </c>
      <c r="CH34" s="583">
        <v>4</v>
      </c>
      <c r="CI34" s="436" t="s">
        <v>495</v>
      </c>
      <c r="CJ34" s="583">
        <v>645</v>
      </c>
      <c r="CK34" s="583">
        <v>61</v>
      </c>
      <c r="CL34" s="590">
        <v>10.6</v>
      </c>
      <c r="CM34" s="583">
        <v>1</v>
      </c>
      <c r="CN34" s="583" t="s">
        <v>495</v>
      </c>
      <c r="CO34" s="583">
        <v>318</v>
      </c>
      <c r="CP34" s="596">
        <v>30</v>
      </c>
      <c r="CQ34" s="590">
        <v>10.6</v>
      </c>
      <c r="CR34" s="606">
        <v>1727</v>
      </c>
      <c r="CS34" s="606">
        <v>15</v>
      </c>
      <c r="CT34" s="606">
        <v>503</v>
      </c>
      <c r="CU34" s="523">
        <v>5</v>
      </c>
      <c r="CV34" s="523">
        <v>13</v>
      </c>
      <c r="CW34" s="523">
        <v>5</v>
      </c>
      <c r="CX34" s="523">
        <v>10</v>
      </c>
      <c r="CY34" s="526">
        <v>13</v>
      </c>
      <c r="CZ34" s="526" t="s">
        <v>172</v>
      </c>
      <c r="DA34" s="526">
        <v>14</v>
      </c>
      <c r="DB34" s="523">
        <v>8</v>
      </c>
      <c r="DC34" s="523">
        <v>23476</v>
      </c>
    </row>
    <row r="35" spans="1:107" s="378" customFormat="1" ht="18" customHeight="1">
      <c r="A35" s="389" t="s">
        <v>119</v>
      </c>
      <c r="B35" s="397"/>
      <c r="C35" s="406">
        <v>10008.44</v>
      </c>
      <c r="D35" s="415">
        <v>452.24</v>
      </c>
      <c r="E35" s="422">
        <v>8184.42</v>
      </c>
      <c r="F35" s="415">
        <v>32.11</v>
      </c>
      <c r="G35" s="422">
        <v>1677.23</v>
      </c>
      <c r="H35" s="415">
        <v>32.11</v>
      </c>
      <c r="I35" s="429">
        <v>6507.19</v>
      </c>
      <c r="J35" s="431"/>
      <c r="K35" s="438">
        <v>4.5</v>
      </c>
      <c r="L35" s="439"/>
      <c r="M35" s="441">
        <v>1819.52</v>
      </c>
      <c r="N35" s="446">
        <v>420.13</v>
      </c>
      <c r="O35" s="454">
        <f t="shared" si="4"/>
        <v>8271.3100000001086</v>
      </c>
      <c r="P35" s="460">
        <f t="shared" si="5"/>
        <v>8199.5400000001082</v>
      </c>
      <c r="Q35" s="466">
        <v>2968.5800000000581</v>
      </c>
      <c r="R35" s="466">
        <v>5230.9600000000501</v>
      </c>
      <c r="S35" s="471" t="s">
        <v>172</v>
      </c>
      <c r="T35" s="466">
        <v>71.77</v>
      </c>
      <c r="U35" s="441">
        <f t="shared" si="6"/>
        <v>1029939</v>
      </c>
      <c r="V35" s="415">
        <f t="shared" si="6"/>
        <v>2064</v>
      </c>
      <c r="W35" s="441">
        <v>278069</v>
      </c>
      <c r="X35" s="446">
        <v>1467</v>
      </c>
      <c r="Y35" s="441">
        <v>751870</v>
      </c>
      <c r="Z35" s="439">
        <v>597</v>
      </c>
      <c r="AA35" s="466">
        <f t="shared" si="7"/>
        <v>1719094</v>
      </c>
      <c r="AB35" s="481">
        <v>968675</v>
      </c>
      <c r="AC35" s="481">
        <v>750419</v>
      </c>
      <c r="AD35" s="292">
        <v>7</v>
      </c>
      <c r="AE35" s="292">
        <v>70</v>
      </c>
      <c r="AF35" s="292">
        <v>31441</v>
      </c>
      <c r="AG35" s="490">
        <f t="shared" si="1"/>
        <v>10</v>
      </c>
      <c r="AH35" s="292">
        <f t="shared" si="2"/>
        <v>4491.5714285714284</v>
      </c>
      <c r="AI35" s="498">
        <f t="shared" si="3"/>
        <v>449.15714285714284</v>
      </c>
      <c r="AJ35" s="292">
        <v>18</v>
      </c>
      <c r="AK35" s="292">
        <v>52</v>
      </c>
      <c r="AL35" s="292">
        <v>847</v>
      </c>
      <c r="AM35" s="292">
        <v>669</v>
      </c>
      <c r="AN35" s="504">
        <v>2297</v>
      </c>
      <c r="AO35" s="292">
        <f>774+697</f>
        <v>1471</v>
      </c>
      <c r="AP35" s="514"/>
      <c r="AQ35" s="521" t="s">
        <v>172</v>
      </c>
      <c r="AR35" s="524" t="s">
        <v>172</v>
      </c>
      <c r="AS35" s="527">
        <v>1</v>
      </c>
      <c r="AT35" s="524">
        <v>2599</v>
      </c>
      <c r="AU35" s="524" t="s">
        <v>172</v>
      </c>
      <c r="AV35" s="524" t="s">
        <v>172</v>
      </c>
      <c r="AW35" s="537"/>
      <c r="AX35" s="542">
        <v>1</v>
      </c>
      <c r="AY35" s="340">
        <v>2599</v>
      </c>
      <c r="AZ35" s="546">
        <v>99</v>
      </c>
      <c r="BA35" s="524" t="s">
        <v>172</v>
      </c>
      <c r="BB35" s="521" t="s">
        <v>172</v>
      </c>
      <c r="BC35" s="537"/>
      <c r="BD35" s="521">
        <v>1</v>
      </c>
      <c r="BE35" s="524">
        <v>2599</v>
      </c>
      <c r="BF35" s="556">
        <v>99</v>
      </c>
      <c r="BG35" s="292">
        <v>2195</v>
      </c>
      <c r="BH35" s="546">
        <v>83.7</v>
      </c>
      <c r="BI35" s="292" t="s">
        <v>172</v>
      </c>
      <c r="BJ35" s="546" t="s">
        <v>172</v>
      </c>
      <c r="BK35" s="340" t="s">
        <v>172</v>
      </c>
      <c r="BL35" s="562" t="s">
        <v>172</v>
      </c>
      <c r="BM35" s="292" t="s">
        <v>172</v>
      </c>
      <c r="BN35" s="569" t="s">
        <v>172</v>
      </c>
      <c r="BO35" s="292">
        <v>2195</v>
      </c>
      <c r="BP35" s="546">
        <v>83.7</v>
      </c>
      <c r="BQ35" s="340">
        <v>2278</v>
      </c>
      <c r="BR35" s="524">
        <v>1080</v>
      </c>
      <c r="BS35" s="524">
        <v>1198</v>
      </c>
      <c r="BT35" s="524">
        <v>10</v>
      </c>
      <c r="BU35" s="524">
        <v>4354921</v>
      </c>
      <c r="BV35" s="524">
        <v>181394</v>
      </c>
      <c r="BW35" s="524">
        <v>1911976</v>
      </c>
      <c r="BX35" s="524">
        <v>316132</v>
      </c>
      <c r="BY35" s="524">
        <v>1945419</v>
      </c>
      <c r="BZ35" s="577">
        <v>4246352</v>
      </c>
      <c r="CA35" s="577">
        <v>1225130</v>
      </c>
      <c r="CB35" s="524">
        <v>607538</v>
      </c>
      <c r="CC35" s="524">
        <v>577735</v>
      </c>
      <c r="CD35" s="524">
        <v>329482</v>
      </c>
      <c r="CE35" s="524">
        <v>232627</v>
      </c>
      <c r="CF35" s="524">
        <v>243477</v>
      </c>
      <c r="CG35" s="524">
        <v>1030363</v>
      </c>
      <c r="CH35" s="585">
        <v>1</v>
      </c>
      <c r="CI35" s="569" t="s">
        <v>495</v>
      </c>
      <c r="CJ35" s="585">
        <v>101</v>
      </c>
      <c r="CK35" s="585">
        <v>13</v>
      </c>
      <c r="CL35" s="591">
        <v>7.8</v>
      </c>
      <c r="CM35" s="585">
        <v>1</v>
      </c>
      <c r="CN35" s="585" t="s">
        <v>495</v>
      </c>
      <c r="CO35" s="585">
        <v>70</v>
      </c>
      <c r="CP35" s="597">
        <v>13</v>
      </c>
      <c r="CQ35" s="591">
        <v>5.4</v>
      </c>
      <c r="CR35" s="607">
        <v>219</v>
      </c>
      <c r="CS35" s="607">
        <v>4</v>
      </c>
      <c r="CT35" s="607">
        <v>73</v>
      </c>
      <c r="CU35" s="524">
        <v>3</v>
      </c>
      <c r="CV35" s="524">
        <v>1</v>
      </c>
      <c r="CW35" s="524">
        <v>1</v>
      </c>
      <c r="CX35" s="524">
        <v>1</v>
      </c>
      <c r="CY35" s="527">
        <v>2</v>
      </c>
      <c r="CZ35" s="527">
        <v>1</v>
      </c>
      <c r="DA35" s="527">
        <v>1</v>
      </c>
      <c r="DB35" s="524" t="s">
        <v>172</v>
      </c>
      <c r="DC35" s="524" t="s">
        <v>172</v>
      </c>
    </row>
    <row r="36" spans="1:107" s="382" customFormat="1" ht="12" customHeight="1">
      <c r="C36" s="382" t="s">
        <v>538</v>
      </c>
      <c r="D36" s="416"/>
      <c r="E36" s="423"/>
      <c r="F36" s="416"/>
      <c r="G36" s="423"/>
      <c r="H36" s="416"/>
      <c r="I36" s="423"/>
      <c r="J36" s="416"/>
      <c r="K36" s="423"/>
      <c r="L36" s="416"/>
      <c r="M36" s="416"/>
      <c r="N36" s="447"/>
      <c r="O36" s="423"/>
      <c r="P36" s="423"/>
      <c r="Q36" s="423"/>
      <c r="R36" s="469"/>
      <c r="S36" s="469"/>
      <c r="T36" s="423"/>
      <c r="U36" s="423"/>
      <c r="V36" s="416"/>
      <c r="W36" s="423"/>
      <c r="X36" s="416"/>
      <c r="Y36" s="423"/>
      <c r="Z36" s="416"/>
      <c r="AA36" s="423"/>
      <c r="AB36" s="423"/>
      <c r="AC36" s="423"/>
      <c r="AD36" s="407" t="s">
        <v>221</v>
      </c>
      <c r="AJ36" s="499" t="s">
        <v>539</v>
      </c>
      <c r="AK36" s="469"/>
      <c r="AL36" s="469"/>
      <c r="AM36" s="469"/>
      <c r="AN36" s="382" t="s">
        <v>362</v>
      </c>
      <c r="AO36" s="423"/>
      <c r="AP36" s="515" t="s">
        <v>546</v>
      </c>
      <c r="AQ36" s="407"/>
      <c r="AS36" s="382"/>
      <c r="AT36" s="382"/>
      <c r="AU36" s="407"/>
      <c r="AV36" s="382"/>
      <c r="AW36" s="398"/>
      <c r="AX36" s="382"/>
      <c r="AY36" s="382"/>
      <c r="AZ36" s="547"/>
      <c r="BA36" s="547"/>
      <c r="BB36" s="382"/>
      <c r="BC36" s="398"/>
      <c r="BD36" s="552"/>
      <c r="BE36" s="382"/>
      <c r="BF36" s="382"/>
      <c r="BG36" s="398" t="s">
        <v>505</v>
      </c>
      <c r="BH36" s="382"/>
      <c r="BI36" s="382"/>
      <c r="BJ36" s="382"/>
      <c r="BK36" s="382"/>
      <c r="BL36" s="382"/>
      <c r="BM36" s="382"/>
      <c r="BN36" s="382"/>
      <c r="BO36" s="382"/>
      <c r="BP36" s="382"/>
      <c r="BQ36" s="382" t="s">
        <v>441</v>
      </c>
      <c r="BR36" s="423"/>
      <c r="BS36" s="423"/>
      <c r="BT36" s="423"/>
      <c r="BU36" s="407" t="s">
        <v>174</v>
      </c>
      <c r="BW36" s="423"/>
      <c r="BX36" s="423"/>
      <c r="BY36" s="423"/>
      <c r="BZ36" s="423"/>
      <c r="CA36" s="423"/>
      <c r="CB36" s="423"/>
      <c r="CC36" s="423"/>
      <c r="CD36" s="423"/>
      <c r="CE36" s="423"/>
      <c r="CF36" s="423"/>
      <c r="CG36" s="423"/>
      <c r="CH36" s="499" t="s">
        <v>548</v>
      </c>
      <c r="CJ36" s="423"/>
      <c r="CK36" s="423"/>
      <c r="CL36" s="592"/>
      <c r="CO36" s="423"/>
      <c r="CP36" s="423"/>
      <c r="CQ36" s="592"/>
      <c r="CR36" s="608" t="s">
        <v>178</v>
      </c>
      <c r="CS36" s="608"/>
      <c r="CT36" s="608"/>
      <c r="CU36" s="382" t="s">
        <v>541</v>
      </c>
      <c r="CV36" s="382"/>
      <c r="CW36" s="382"/>
      <c r="CX36" s="382"/>
      <c r="CY36" s="547" t="s">
        <v>452</v>
      </c>
      <c r="CZ36" s="627"/>
      <c r="DA36" s="547"/>
      <c r="DB36" s="628" t="s">
        <v>471</v>
      </c>
      <c r="DC36" s="630"/>
    </row>
    <row r="37" spans="1:107" s="382" customFormat="1" ht="12" customHeight="1">
      <c r="C37" s="407" t="s">
        <v>555</v>
      </c>
      <c r="D37" s="407"/>
      <c r="E37" s="407"/>
      <c r="F37" s="407"/>
      <c r="G37" s="407"/>
      <c r="H37" s="407"/>
      <c r="I37" s="407"/>
      <c r="J37" s="407"/>
      <c r="K37" s="407"/>
      <c r="L37" s="407"/>
      <c r="M37" s="407"/>
      <c r="N37" s="448"/>
      <c r="O37" s="398"/>
      <c r="P37" s="382"/>
      <c r="Q37" s="382"/>
      <c r="R37" s="382"/>
      <c r="S37" s="382"/>
      <c r="T37" s="382"/>
      <c r="AA37" s="479"/>
      <c r="AB37" s="382"/>
      <c r="AC37" s="382"/>
      <c r="AD37" s="407"/>
      <c r="AJ37" s="382" t="s">
        <v>389</v>
      </c>
      <c r="AN37" s="382" t="s">
        <v>544</v>
      </c>
      <c r="AO37" s="382"/>
      <c r="AP37" s="515" t="s">
        <v>547</v>
      </c>
      <c r="AQ37" s="507"/>
      <c r="AR37" s="507"/>
      <c r="AS37" s="507"/>
      <c r="AT37" s="382"/>
      <c r="AU37" s="382"/>
      <c r="AV37" s="382"/>
      <c r="AW37" s="398"/>
      <c r="AX37" s="382"/>
      <c r="AY37" s="382"/>
      <c r="AZ37" s="398"/>
      <c r="BA37" s="382"/>
      <c r="BB37" s="382"/>
      <c r="BC37" s="398"/>
      <c r="BD37" s="382"/>
      <c r="BE37" s="382"/>
      <c r="BF37" s="382"/>
      <c r="BG37" s="558" t="s">
        <v>526</v>
      </c>
      <c r="BH37" s="382"/>
      <c r="BI37" s="382"/>
      <c r="BJ37" s="382"/>
      <c r="BK37" s="382"/>
      <c r="BL37" s="382"/>
      <c r="BM37" s="382"/>
      <c r="BN37" s="382"/>
      <c r="BO37" s="382"/>
      <c r="BP37" s="382"/>
      <c r="BQ37" s="382" t="s">
        <v>124</v>
      </c>
      <c r="BR37" s="382"/>
      <c r="BS37" s="382"/>
      <c r="BT37" s="382"/>
      <c r="BU37" s="407"/>
      <c r="BV37" s="382"/>
      <c r="BW37" s="382"/>
      <c r="BX37" s="382"/>
      <c r="BY37" s="382"/>
      <c r="BZ37" s="382"/>
      <c r="CA37" s="382"/>
      <c r="CB37" s="382"/>
      <c r="CC37" s="382"/>
      <c r="CD37" s="382"/>
      <c r="CE37" s="382"/>
      <c r="CF37" s="382"/>
      <c r="CG37" s="382"/>
      <c r="CH37" s="499" t="s">
        <v>556</v>
      </c>
      <c r="CR37" s="608" t="s">
        <v>278</v>
      </c>
      <c r="CS37" s="615"/>
      <c r="CT37" s="615"/>
      <c r="CU37" s="382" t="s">
        <v>240</v>
      </c>
      <c r="CY37" s="382" t="s">
        <v>527</v>
      </c>
    </row>
    <row r="38" spans="1:107" s="382" customFormat="1" ht="12" customHeight="1">
      <c r="C38" s="407" t="s">
        <v>497</v>
      </c>
      <c r="D38" s="407"/>
      <c r="E38" s="407"/>
      <c r="F38" s="407"/>
      <c r="G38" s="407"/>
      <c r="H38" s="407"/>
      <c r="I38" s="407"/>
      <c r="J38" s="407" t="s">
        <v>417</v>
      </c>
      <c r="K38" s="407"/>
      <c r="L38" s="407"/>
      <c r="M38" s="407"/>
      <c r="N38" s="407"/>
      <c r="AD38" s="407"/>
      <c r="AJ38" s="382" t="s">
        <v>557</v>
      </c>
      <c r="AN38" s="423" t="s">
        <v>545</v>
      </c>
      <c r="AO38" s="382"/>
      <c r="AP38" s="382" t="s">
        <v>368</v>
      </c>
      <c r="AQ38" s="507"/>
      <c r="AR38" s="507"/>
      <c r="AS38" s="507"/>
      <c r="AT38" s="382"/>
      <c r="AU38" s="382"/>
      <c r="AV38" s="382"/>
      <c r="AW38" s="398"/>
      <c r="AX38" s="382"/>
      <c r="AY38" s="382"/>
      <c r="AZ38" s="382"/>
      <c r="BA38" s="382"/>
      <c r="BB38" s="382"/>
      <c r="BC38" s="398"/>
      <c r="BD38" s="382"/>
      <c r="BE38" s="382"/>
      <c r="BF38" s="382"/>
      <c r="BG38" s="382" t="s">
        <v>216</v>
      </c>
      <c r="BH38" s="382"/>
      <c r="BI38" s="382"/>
      <c r="BJ38" s="382"/>
      <c r="BK38" s="382"/>
      <c r="BL38" s="382"/>
      <c r="BM38" s="382"/>
      <c r="BN38" s="382"/>
      <c r="BO38" s="382"/>
      <c r="BP38" s="382"/>
      <c r="BQ38" s="382"/>
      <c r="BR38" s="382"/>
      <c r="BS38" s="382"/>
      <c r="BT38" s="382"/>
      <c r="BU38" s="499"/>
      <c r="BV38" s="382"/>
      <c r="BW38" s="382"/>
      <c r="BX38" s="382"/>
      <c r="BY38" s="382"/>
      <c r="BZ38" s="382"/>
      <c r="CA38" s="382"/>
      <c r="CB38" s="382"/>
      <c r="CC38" s="382"/>
      <c r="CD38" s="382"/>
      <c r="CE38" s="382"/>
      <c r="CF38" s="382"/>
      <c r="CG38" s="382"/>
      <c r="CH38" s="407" t="s">
        <v>537</v>
      </c>
      <c r="CR38" s="609"/>
      <c r="CS38" s="609"/>
      <c r="CT38" s="609"/>
      <c r="CU38" s="382" t="s">
        <v>374</v>
      </c>
      <c r="CV38" s="382"/>
      <c r="CW38" s="382"/>
      <c r="CX38" s="382"/>
      <c r="CY38" s="626"/>
      <c r="CZ38" s="626"/>
      <c r="DA38" s="626"/>
    </row>
    <row r="39" spans="1:107" s="382" customFormat="1" ht="12" customHeight="1">
      <c r="C39" s="407" t="s">
        <v>321</v>
      </c>
      <c r="D39" s="382"/>
      <c r="E39" s="382"/>
      <c r="F39" s="382"/>
      <c r="G39" s="382"/>
      <c r="H39" s="382"/>
      <c r="I39" s="382"/>
      <c r="J39" s="382"/>
      <c r="K39" s="382"/>
      <c r="L39" s="382"/>
      <c r="M39" s="382"/>
      <c r="N39" s="382"/>
      <c r="AD39" s="479"/>
      <c r="AJ39" s="407" t="s">
        <v>542</v>
      </c>
      <c r="AN39" s="382"/>
      <c r="AO39" s="382"/>
      <c r="AP39" s="507"/>
      <c r="AQ39" s="507"/>
      <c r="AR39" s="507"/>
      <c r="AS39" s="507"/>
      <c r="AT39" s="528"/>
      <c r="AU39" s="528"/>
      <c r="AV39" s="528"/>
      <c r="AW39" s="538"/>
      <c r="AX39" s="528"/>
      <c r="AY39" s="528"/>
      <c r="AZ39" s="528"/>
      <c r="BA39" s="528"/>
      <c r="BB39" s="528"/>
      <c r="BC39" s="538"/>
      <c r="BD39" s="528"/>
      <c r="BE39" s="528"/>
      <c r="BF39" s="528"/>
      <c r="BG39" s="382"/>
      <c r="BH39" s="382"/>
      <c r="BI39" s="382"/>
      <c r="BJ39" s="382"/>
      <c r="BK39" s="382"/>
      <c r="BL39" s="382"/>
      <c r="BM39" s="382"/>
      <c r="BN39" s="382"/>
      <c r="BO39" s="382"/>
      <c r="BP39" s="382"/>
      <c r="BQ39" s="528"/>
      <c r="BR39" s="528"/>
      <c r="BS39" s="528"/>
      <c r="BT39" s="528"/>
      <c r="BU39" s="528"/>
      <c r="BV39" s="528"/>
      <c r="BW39" s="528"/>
      <c r="BX39" s="528"/>
      <c r="BY39" s="528"/>
      <c r="BZ39" s="528"/>
      <c r="CA39" s="528"/>
      <c r="CB39" s="528"/>
      <c r="CC39" s="528"/>
      <c r="CD39" s="528"/>
      <c r="CE39" s="528"/>
      <c r="CF39" s="528"/>
      <c r="CG39" s="528"/>
      <c r="CH39" s="407" t="s">
        <v>15</v>
      </c>
      <c r="CR39" s="609"/>
      <c r="CS39" s="609"/>
      <c r="CT39" s="609"/>
      <c r="CU39" s="382" t="s">
        <v>290</v>
      </c>
      <c r="CV39" s="382"/>
      <c r="CW39" s="382"/>
      <c r="CX39" s="382"/>
      <c r="CY39" s="626"/>
      <c r="CZ39" s="626"/>
      <c r="DA39" s="626"/>
    </row>
    <row r="40" spans="1:107" s="382" customFormat="1" ht="12" customHeight="1">
      <c r="D40" s="416"/>
      <c r="E40" s="423"/>
      <c r="F40" s="416"/>
      <c r="G40" s="423"/>
      <c r="H40" s="416"/>
      <c r="I40" s="423"/>
      <c r="J40" s="416"/>
      <c r="K40" s="423"/>
      <c r="L40" s="416"/>
      <c r="M40" s="416"/>
      <c r="N40" s="416"/>
      <c r="O40" s="423"/>
      <c r="P40" s="423"/>
      <c r="Q40" s="423"/>
      <c r="AJ40" s="500" t="s">
        <v>543</v>
      </c>
      <c r="AN40" s="382"/>
      <c r="AO40" s="382"/>
      <c r="AP40" s="507"/>
      <c r="AQ40" s="507"/>
      <c r="AR40" s="507"/>
      <c r="AS40" s="507"/>
      <c r="AT40" s="528"/>
      <c r="AU40" s="528"/>
      <c r="AV40" s="528"/>
      <c r="AW40" s="538"/>
      <c r="AX40" s="528"/>
      <c r="AY40" s="528"/>
      <c r="AZ40" s="528"/>
      <c r="BA40" s="528"/>
      <c r="BB40" s="528"/>
      <c r="BC40" s="538"/>
      <c r="BD40" s="528"/>
      <c r="BE40" s="528"/>
      <c r="BF40" s="528"/>
      <c r="BG40" s="382"/>
      <c r="BH40" s="382"/>
      <c r="BI40" s="382"/>
      <c r="BJ40" s="382"/>
      <c r="BK40" s="382"/>
      <c r="BL40" s="382"/>
      <c r="BM40" s="382"/>
      <c r="BN40" s="382"/>
      <c r="BO40" s="382"/>
      <c r="BP40" s="382"/>
      <c r="BQ40" s="528"/>
      <c r="BR40" s="528"/>
      <c r="BS40" s="528"/>
      <c r="BT40" s="528"/>
      <c r="BU40" s="528"/>
      <c r="BV40" s="528"/>
      <c r="BW40" s="528"/>
      <c r="BX40" s="528"/>
      <c r="BY40" s="528"/>
      <c r="BZ40" s="528"/>
      <c r="CA40" s="528"/>
      <c r="CB40" s="528"/>
      <c r="CC40" s="528"/>
      <c r="CD40" s="528"/>
      <c r="CE40" s="528"/>
      <c r="CF40" s="528"/>
      <c r="CG40" s="528"/>
      <c r="CH40" s="407" t="s">
        <v>136</v>
      </c>
      <c r="CR40" s="608"/>
      <c r="CS40" s="608"/>
      <c r="CT40" s="608"/>
      <c r="CU40" s="382" t="s">
        <v>254</v>
      </c>
      <c r="CV40" s="382"/>
      <c r="CW40" s="382"/>
      <c r="CX40" s="382"/>
    </row>
    <row r="41" spans="1:107" s="382" customFormat="1" ht="12" customHeight="1">
      <c r="C41" s="407"/>
      <c r="AJ41" s="499"/>
      <c r="AN41" s="382"/>
      <c r="AO41" s="382"/>
      <c r="AP41" s="507"/>
      <c r="AQ41" s="507"/>
      <c r="AR41" s="507"/>
      <c r="AS41" s="507"/>
      <c r="AT41" s="528"/>
      <c r="AU41" s="528"/>
      <c r="AV41" s="528"/>
      <c r="AW41" s="538"/>
      <c r="AX41" s="528"/>
      <c r="AY41" s="528"/>
      <c r="AZ41" s="528"/>
      <c r="BA41" s="528"/>
      <c r="BB41" s="528"/>
      <c r="BC41" s="538"/>
      <c r="BD41" s="528"/>
      <c r="BE41" s="528"/>
      <c r="BF41" s="528"/>
      <c r="BG41" s="382"/>
      <c r="BH41" s="382"/>
      <c r="BI41" s="382"/>
      <c r="BJ41" s="382"/>
      <c r="BK41" s="382"/>
      <c r="BL41" s="382"/>
      <c r="BM41" s="382"/>
      <c r="BN41" s="382"/>
      <c r="BO41" s="382"/>
      <c r="BP41" s="382"/>
      <c r="BQ41" s="528"/>
      <c r="BR41" s="528"/>
      <c r="BS41" s="528"/>
      <c r="BT41" s="528"/>
      <c r="BU41" s="528"/>
      <c r="BV41" s="528"/>
      <c r="BW41" s="528"/>
      <c r="BX41" s="528"/>
      <c r="BY41" s="528"/>
      <c r="BZ41" s="528"/>
      <c r="CA41" s="528"/>
      <c r="CB41" s="528"/>
      <c r="CC41" s="528"/>
      <c r="CD41" s="528"/>
      <c r="CE41" s="528"/>
      <c r="CF41" s="528"/>
      <c r="CG41" s="528"/>
      <c r="CL41" s="593"/>
      <c r="CR41" s="608"/>
      <c r="CS41" s="608"/>
      <c r="CT41" s="608"/>
      <c r="CU41" s="382" t="s">
        <v>116</v>
      </c>
      <c r="CV41" s="382"/>
      <c r="CW41" s="382"/>
      <c r="CX41" s="382"/>
    </row>
    <row r="42" spans="1:107" s="382" customFormat="1" ht="12" customHeight="1">
      <c r="C42" s="407"/>
      <c r="AN42" s="382"/>
      <c r="AO42" s="382"/>
      <c r="AP42" s="507"/>
      <c r="AQ42" s="507"/>
      <c r="AR42" s="507"/>
      <c r="AS42" s="507"/>
      <c r="AT42" s="528"/>
      <c r="AU42" s="528"/>
      <c r="AV42" s="528"/>
      <c r="AW42" s="538"/>
      <c r="AX42" s="528"/>
      <c r="AY42" s="528"/>
      <c r="AZ42" s="528"/>
      <c r="BA42" s="528"/>
      <c r="BB42" s="528"/>
      <c r="BC42" s="538"/>
      <c r="BD42" s="528"/>
      <c r="BE42" s="528"/>
      <c r="BF42" s="528"/>
      <c r="BG42" s="382"/>
      <c r="BH42" s="382"/>
      <c r="BI42" s="382"/>
      <c r="BJ42" s="382"/>
      <c r="BK42" s="382"/>
      <c r="BL42" s="382"/>
      <c r="BM42" s="382"/>
      <c r="BN42" s="382"/>
      <c r="BO42" s="382"/>
      <c r="BP42" s="382"/>
      <c r="BQ42" s="528"/>
      <c r="BR42" s="528"/>
      <c r="BS42" s="528"/>
      <c r="BT42" s="528"/>
      <c r="BU42" s="528"/>
      <c r="BV42" s="528"/>
      <c r="BW42" s="528"/>
      <c r="BX42" s="528"/>
      <c r="BY42" s="528"/>
      <c r="BZ42" s="528"/>
      <c r="CA42" s="528"/>
      <c r="CB42" s="528"/>
      <c r="CC42" s="528"/>
      <c r="CD42" s="528"/>
      <c r="CE42" s="528"/>
      <c r="CF42" s="528"/>
      <c r="CG42" s="528"/>
      <c r="CL42" s="593"/>
      <c r="CR42" s="608"/>
      <c r="CS42" s="608"/>
      <c r="CT42" s="608"/>
      <c r="CV42" s="382"/>
      <c r="CW42" s="382"/>
      <c r="CX42" s="382"/>
    </row>
    <row r="43" spans="1:107" s="382" customFormat="1" ht="12" customHeight="1">
      <c r="AN43" s="382"/>
      <c r="AO43" s="382"/>
      <c r="AP43" s="507"/>
      <c r="AQ43" s="507"/>
      <c r="AR43" s="507"/>
      <c r="AS43" s="507"/>
      <c r="AT43" s="528"/>
      <c r="AU43" s="528"/>
      <c r="AV43" s="528"/>
      <c r="AW43" s="538"/>
      <c r="AX43" s="528"/>
      <c r="AY43" s="528"/>
      <c r="AZ43" s="528"/>
      <c r="BA43" s="528"/>
      <c r="BB43" s="528"/>
      <c r="BC43" s="538"/>
      <c r="BD43" s="528"/>
      <c r="BE43" s="528"/>
      <c r="BF43" s="528"/>
      <c r="BG43" s="382"/>
      <c r="BH43" s="382"/>
      <c r="BI43" s="382"/>
      <c r="BJ43" s="382"/>
      <c r="BK43" s="382"/>
      <c r="BL43" s="382"/>
      <c r="BM43" s="382"/>
      <c r="BN43" s="382"/>
      <c r="BO43" s="382"/>
      <c r="BP43" s="382"/>
      <c r="BQ43" s="528"/>
      <c r="BR43" s="528"/>
      <c r="BS43" s="528"/>
      <c r="BT43" s="528"/>
      <c r="BU43" s="528"/>
      <c r="BV43" s="528"/>
      <c r="BW43" s="528"/>
      <c r="BX43" s="528"/>
      <c r="BY43" s="528"/>
      <c r="BZ43" s="528"/>
      <c r="CA43" s="528"/>
      <c r="CB43" s="528"/>
      <c r="CC43" s="528"/>
      <c r="CD43" s="528"/>
      <c r="CE43" s="528"/>
      <c r="CF43" s="528"/>
      <c r="CG43" s="528"/>
      <c r="CH43" s="407"/>
      <c r="CL43" s="593"/>
      <c r="CR43" s="608"/>
      <c r="CS43" s="608"/>
      <c r="CT43" s="608"/>
      <c r="CU43" s="382"/>
      <c r="CV43" s="382"/>
      <c r="CW43" s="382"/>
      <c r="CX43" s="382"/>
    </row>
    <row r="44" spans="1:107" s="382" customFormat="1" ht="12" customHeight="1">
      <c r="AK44" s="382" t="s">
        <v>427</v>
      </c>
      <c r="AN44" s="382"/>
      <c r="AO44" s="382"/>
      <c r="AP44" s="507"/>
      <c r="AQ44" s="507"/>
      <c r="AR44" s="507"/>
      <c r="AS44" s="507"/>
      <c r="AT44" s="528"/>
      <c r="AU44" s="528"/>
      <c r="AV44" s="528"/>
      <c r="AW44" s="538"/>
      <c r="AX44" s="528"/>
      <c r="AY44" s="528"/>
      <c r="AZ44" s="528"/>
      <c r="BA44" s="528"/>
      <c r="BB44" s="528"/>
      <c r="BC44" s="538"/>
      <c r="BD44" s="528"/>
      <c r="BE44" s="528"/>
      <c r="BF44" s="528"/>
      <c r="BG44" s="382"/>
      <c r="BH44" s="382"/>
      <c r="BI44" s="382"/>
      <c r="BJ44" s="382"/>
      <c r="BK44" s="382"/>
      <c r="BL44" s="382"/>
      <c r="BM44" s="382"/>
      <c r="BN44" s="382"/>
      <c r="BO44" s="382"/>
      <c r="BP44" s="382"/>
      <c r="BQ44" s="528"/>
      <c r="BR44" s="528"/>
      <c r="BS44" s="528"/>
      <c r="BT44" s="528"/>
      <c r="BU44" s="528"/>
      <c r="BV44" s="528"/>
      <c r="BW44" s="528"/>
      <c r="BX44" s="528"/>
      <c r="BY44" s="528"/>
      <c r="BZ44" s="528"/>
      <c r="CA44" s="528"/>
      <c r="CB44" s="528"/>
      <c r="CC44" s="528"/>
      <c r="CD44" s="528"/>
      <c r="CE44" s="528"/>
      <c r="CF44" s="528"/>
      <c r="CG44" s="528"/>
      <c r="CH44" s="407"/>
      <c r="CL44" s="593"/>
      <c r="CR44" s="608"/>
      <c r="CS44" s="608"/>
      <c r="CT44" s="608"/>
      <c r="CU44" s="382"/>
      <c r="CV44" s="382"/>
      <c r="CW44" s="382"/>
      <c r="CX44" s="382"/>
    </row>
    <row r="45" spans="1:107" s="382" customFormat="1" ht="12" customHeight="1">
      <c r="AN45" s="382"/>
      <c r="AO45" s="382"/>
      <c r="AP45" s="507"/>
      <c r="AQ45" s="507"/>
      <c r="AR45" s="507"/>
      <c r="AS45" s="507"/>
      <c r="AT45" s="528"/>
      <c r="AU45" s="528"/>
      <c r="AV45" s="528"/>
      <c r="AW45" s="538"/>
      <c r="AX45" s="528"/>
      <c r="AY45" s="528"/>
      <c r="AZ45" s="528"/>
      <c r="BA45" s="528"/>
      <c r="BB45" s="528"/>
      <c r="BC45" s="538"/>
      <c r="BD45" s="528"/>
      <c r="BE45" s="528"/>
      <c r="BF45" s="528"/>
      <c r="BG45" s="382"/>
      <c r="BH45" s="382"/>
      <c r="BI45" s="382"/>
      <c r="BJ45" s="382"/>
      <c r="BK45" s="382"/>
      <c r="BL45" s="382"/>
      <c r="BM45" s="382"/>
      <c r="BN45" s="382"/>
      <c r="BO45" s="382"/>
      <c r="BP45" s="382"/>
      <c r="BQ45" s="528"/>
      <c r="BR45" s="528"/>
      <c r="BS45" s="528"/>
      <c r="BT45" s="528"/>
      <c r="BU45" s="528"/>
      <c r="BV45" s="528"/>
      <c r="BW45" s="528"/>
      <c r="BX45" s="528"/>
      <c r="BY45" s="528"/>
      <c r="BZ45" s="528"/>
      <c r="CA45" s="528"/>
      <c r="CB45" s="528"/>
      <c r="CC45" s="528"/>
      <c r="CD45" s="528"/>
      <c r="CE45" s="528"/>
      <c r="CF45" s="528"/>
      <c r="CG45" s="528"/>
      <c r="CL45" s="593"/>
      <c r="CR45" s="608"/>
      <c r="CS45" s="608"/>
      <c r="CT45" s="608"/>
    </row>
    <row r="46" spans="1:107" s="382" customFormat="1" ht="12" customHeight="1">
      <c r="AN46" s="382"/>
      <c r="AO46" s="382"/>
      <c r="AP46" s="507"/>
      <c r="AQ46" s="507"/>
      <c r="AR46" s="507"/>
      <c r="AS46" s="507"/>
      <c r="AT46" s="528"/>
      <c r="AU46" s="528"/>
      <c r="AV46" s="528"/>
      <c r="AW46" s="538"/>
      <c r="AX46" s="528"/>
      <c r="AY46" s="528"/>
      <c r="AZ46" s="528"/>
      <c r="BA46" s="528"/>
      <c r="BB46" s="528"/>
      <c r="BC46" s="538"/>
      <c r="BD46" s="528"/>
      <c r="BE46" s="528"/>
      <c r="BF46" s="528"/>
      <c r="BG46" s="382"/>
      <c r="BH46" s="382"/>
      <c r="BI46" s="382"/>
      <c r="BJ46" s="382"/>
      <c r="BK46" s="382"/>
      <c r="BL46" s="382"/>
      <c r="BM46" s="382"/>
      <c r="BN46" s="382"/>
      <c r="BO46" s="382"/>
      <c r="BP46" s="382"/>
      <c r="BQ46" s="528"/>
      <c r="BR46" s="528"/>
      <c r="BS46" s="528"/>
      <c r="BT46" s="528"/>
      <c r="BU46" s="528"/>
      <c r="BV46" s="528"/>
      <c r="BW46" s="528"/>
      <c r="BX46" s="528"/>
      <c r="BY46" s="528"/>
      <c r="BZ46" s="528"/>
      <c r="CA46" s="528"/>
      <c r="CB46" s="528"/>
      <c r="CC46" s="528"/>
      <c r="CD46" s="528"/>
      <c r="CE46" s="528"/>
      <c r="CF46" s="528"/>
      <c r="CG46" s="528"/>
      <c r="CL46" s="593"/>
      <c r="CR46" s="608"/>
      <c r="CS46" s="608"/>
      <c r="CT46" s="608"/>
      <c r="CU46" s="382"/>
      <c r="CV46" s="382"/>
      <c r="CW46" s="382"/>
      <c r="CX46" s="382"/>
    </row>
    <row r="47" spans="1:107" s="382" customFormat="1" ht="12" customHeight="1">
      <c r="AN47" s="382"/>
      <c r="AO47" s="382"/>
      <c r="AP47" s="507"/>
      <c r="AQ47" s="507"/>
      <c r="AR47" s="507"/>
      <c r="AS47" s="507"/>
      <c r="AT47" s="528"/>
      <c r="AU47" s="528"/>
      <c r="AV47" s="528"/>
      <c r="AW47" s="538"/>
      <c r="AX47" s="528"/>
      <c r="AY47" s="528"/>
      <c r="AZ47" s="528"/>
      <c r="BA47" s="528"/>
      <c r="BB47" s="528"/>
      <c r="BC47" s="538"/>
      <c r="BD47" s="528"/>
      <c r="BE47" s="528"/>
      <c r="BF47" s="528"/>
      <c r="BG47" s="382"/>
      <c r="BH47" s="382"/>
      <c r="BI47" s="382"/>
      <c r="BJ47" s="382"/>
      <c r="BK47" s="382"/>
      <c r="BL47" s="382"/>
      <c r="BM47" s="382"/>
      <c r="BN47" s="382"/>
      <c r="BO47" s="382"/>
      <c r="BP47" s="382"/>
      <c r="BQ47" s="528"/>
      <c r="BR47" s="528"/>
      <c r="BS47" s="528"/>
      <c r="BT47" s="528"/>
      <c r="BU47" s="528"/>
      <c r="BV47" s="528"/>
      <c r="BW47" s="528"/>
      <c r="BX47" s="528"/>
      <c r="BY47" s="528"/>
      <c r="BZ47" s="528"/>
      <c r="CA47" s="528"/>
      <c r="CB47" s="528"/>
      <c r="CC47" s="528"/>
      <c r="CD47" s="528"/>
      <c r="CE47" s="528"/>
      <c r="CF47" s="528"/>
      <c r="CG47" s="528"/>
      <c r="CL47" s="593"/>
      <c r="CR47" s="608"/>
      <c r="CS47" s="608"/>
      <c r="CT47" s="608"/>
      <c r="CU47" s="382"/>
      <c r="CV47" s="382"/>
      <c r="CW47" s="382"/>
      <c r="CX47" s="382"/>
    </row>
    <row r="48" spans="1:107" s="383" customFormat="1" ht="12" customHeight="1">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507"/>
      <c r="AQ48" s="507"/>
      <c r="AR48" s="507"/>
      <c r="AS48" s="507"/>
      <c r="AT48" s="528"/>
      <c r="AU48" s="528"/>
      <c r="AV48" s="528"/>
      <c r="AW48" s="538"/>
      <c r="AX48" s="528"/>
      <c r="AY48" s="528"/>
      <c r="AZ48" s="528"/>
      <c r="BA48" s="528"/>
      <c r="BB48" s="528"/>
      <c r="BC48" s="538"/>
      <c r="BD48" s="528"/>
      <c r="BE48" s="528"/>
      <c r="BF48" s="528"/>
      <c r="BG48" s="528"/>
      <c r="BH48" s="528"/>
      <c r="BI48" s="528"/>
      <c r="BJ48" s="528"/>
      <c r="BK48" s="528"/>
      <c r="BL48" s="528"/>
      <c r="BM48" s="528"/>
      <c r="BN48" s="528"/>
      <c r="BO48" s="528"/>
      <c r="BP48" s="528"/>
      <c r="BQ48" s="528"/>
      <c r="BR48" s="528"/>
      <c r="BS48" s="528"/>
      <c r="BT48" s="528"/>
      <c r="BU48" s="528"/>
      <c r="BV48" s="528"/>
      <c r="BW48" s="528"/>
      <c r="BX48" s="528"/>
      <c r="BY48" s="528"/>
      <c r="BZ48" s="528"/>
      <c r="CA48" s="528"/>
      <c r="CB48" s="528"/>
      <c r="CC48" s="528"/>
      <c r="CD48" s="528"/>
      <c r="CE48" s="528"/>
      <c r="CF48" s="528"/>
      <c r="CG48" s="528"/>
      <c r="CH48" s="382"/>
      <c r="CI48" s="382"/>
      <c r="CJ48" s="382"/>
      <c r="CK48" s="382"/>
      <c r="CL48" s="382"/>
      <c r="CM48" s="382"/>
      <c r="CN48" s="382"/>
      <c r="CO48" s="382"/>
      <c r="CP48" s="382"/>
      <c r="CQ48" s="382"/>
      <c r="CR48" s="608"/>
      <c r="CS48" s="608"/>
      <c r="CT48" s="608"/>
      <c r="CU48" s="528"/>
      <c r="CV48" s="528"/>
      <c r="CW48" s="528"/>
      <c r="CX48" s="528"/>
      <c r="CY48" s="382"/>
      <c r="CZ48" s="382"/>
      <c r="DA48" s="382"/>
    </row>
    <row r="49" spans="2:105" s="383" customFormat="1" ht="12" customHeight="1">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507"/>
      <c r="AQ49" s="507"/>
      <c r="AR49" s="507"/>
      <c r="AS49" s="507"/>
      <c r="AT49" s="528"/>
      <c r="AU49" s="528"/>
      <c r="AV49" s="528"/>
      <c r="AW49" s="538"/>
      <c r="AX49" s="528"/>
      <c r="AY49" s="528"/>
      <c r="AZ49" s="528"/>
      <c r="BA49" s="528"/>
      <c r="BB49" s="528"/>
      <c r="BC49" s="538"/>
      <c r="BD49" s="528"/>
      <c r="BE49" s="528"/>
      <c r="BF49" s="528"/>
      <c r="BG49" s="528"/>
      <c r="BH49" s="528"/>
      <c r="BI49" s="528"/>
      <c r="BJ49" s="528"/>
      <c r="BK49" s="528"/>
      <c r="BL49" s="528"/>
      <c r="BM49" s="528"/>
      <c r="BN49" s="528"/>
      <c r="BO49" s="528"/>
      <c r="BP49" s="528"/>
      <c r="BQ49" s="528"/>
      <c r="BR49" s="528"/>
      <c r="BS49" s="528"/>
      <c r="BT49" s="528"/>
      <c r="BU49" s="528"/>
      <c r="BV49" s="528"/>
      <c r="BW49" s="528"/>
      <c r="BX49" s="528"/>
      <c r="BY49" s="528"/>
      <c r="BZ49" s="528"/>
      <c r="CA49" s="528"/>
      <c r="CB49" s="528"/>
      <c r="CC49" s="528"/>
      <c r="CD49" s="528"/>
      <c r="CE49" s="528"/>
      <c r="CF49" s="528"/>
      <c r="CG49" s="528"/>
      <c r="CH49" s="382"/>
      <c r="CI49" s="382"/>
      <c r="CJ49" s="382"/>
      <c r="CK49" s="382"/>
      <c r="CL49" s="382"/>
      <c r="CM49" s="382"/>
      <c r="CN49" s="382"/>
      <c r="CO49" s="382"/>
      <c r="CP49" s="382"/>
      <c r="CQ49" s="382"/>
      <c r="CR49" s="608"/>
      <c r="CS49" s="608"/>
      <c r="CT49" s="608"/>
      <c r="CU49" s="528"/>
      <c r="CV49" s="528"/>
      <c r="CW49" s="528"/>
      <c r="CX49" s="528"/>
      <c r="CY49" s="382"/>
      <c r="CZ49" s="382"/>
      <c r="DA49" s="382"/>
    </row>
    <row r="50" spans="2:105" s="383" customFormat="1" ht="12" customHeight="1">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507"/>
      <c r="AQ50" s="507"/>
      <c r="AR50" s="507"/>
      <c r="AS50" s="507"/>
      <c r="AT50" s="528"/>
      <c r="AU50" s="528"/>
      <c r="AV50" s="528"/>
      <c r="AW50" s="538"/>
      <c r="AX50" s="528"/>
      <c r="AY50" s="528"/>
      <c r="AZ50" s="528"/>
      <c r="BA50" s="528"/>
      <c r="BB50" s="528"/>
      <c r="BC50" s="538"/>
      <c r="BD50" s="528"/>
      <c r="BE50" s="528"/>
      <c r="BF50" s="528"/>
      <c r="BG50" s="528"/>
      <c r="BH50" s="528"/>
      <c r="BI50" s="528"/>
      <c r="BJ50" s="528"/>
      <c r="BK50" s="528"/>
      <c r="BL50" s="528"/>
      <c r="BM50" s="528"/>
      <c r="BN50" s="528"/>
      <c r="BO50" s="528"/>
      <c r="BP50" s="528"/>
      <c r="BQ50" s="528"/>
      <c r="BR50" s="528"/>
      <c r="BS50" s="528"/>
      <c r="BT50" s="528"/>
      <c r="BU50" s="528"/>
      <c r="BV50" s="528"/>
      <c r="BW50" s="528"/>
      <c r="BX50" s="528"/>
      <c r="BY50" s="528"/>
      <c r="BZ50" s="528"/>
      <c r="CA50" s="528"/>
      <c r="CB50" s="528"/>
      <c r="CC50" s="528"/>
      <c r="CD50" s="528"/>
      <c r="CE50" s="528"/>
      <c r="CF50" s="528"/>
      <c r="CG50" s="528"/>
      <c r="CH50" s="382"/>
      <c r="CI50" s="382"/>
      <c r="CJ50" s="382"/>
      <c r="CK50" s="382"/>
      <c r="CL50" s="382"/>
      <c r="CM50" s="382"/>
      <c r="CN50" s="382"/>
      <c r="CO50" s="382"/>
      <c r="CP50" s="382"/>
      <c r="CQ50" s="382"/>
      <c r="CR50" s="608"/>
      <c r="CS50" s="608"/>
      <c r="CT50" s="608"/>
      <c r="CU50" s="528"/>
      <c r="CV50" s="528"/>
      <c r="CW50" s="528"/>
      <c r="CX50" s="528"/>
      <c r="CY50" s="382"/>
      <c r="CZ50" s="382"/>
      <c r="DA50" s="382"/>
    </row>
    <row r="51" spans="2:105" ht="12" customHeight="1">
      <c r="C51" s="382"/>
      <c r="CH51" s="382"/>
    </row>
    <row r="52" spans="2:105" ht="12" customHeight="1">
      <c r="CH52" s="382"/>
    </row>
  </sheetData>
  <protectedRanges>
    <protectedRange sqref="CH10:CO35" name="範囲1_1_1"/>
  </protectedRanges>
  <mergeCells count="57">
    <mergeCell ref="C6:D6"/>
    <mergeCell ref="C7:D7"/>
    <mergeCell ref="A8:B8"/>
    <mergeCell ref="AW8:AX8"/>
    <mergeCell ref="BC8:BD8"/>
    <mergeCell ref="CM8:CN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4:B5"/>
    <mergeCell ref="AI4:AI7"/>
    <mergeCell ref="P5:P6"/>
    <mergeCell ref="T5:T7"/>
    <mergeCell ref="AD5:AD6"/>
    <mergeCell ref="AE5:AE6"/>
    <mergeCell ref="AJ5:AJ6"/>
    <mergeCell ref="AK5:AK6"/>
    <mergeCell ref="AM5:AM6"/>
    <mergeCell ref="AN5:AN6"/>
    <mergeCell ref="BQ5:BQ6"/>
    <mergeCell ref="BR5:BR6"/>
    <mergeCell ref="BS5:BS6"/>
    <mergeCell ref="K6:K7"/>
    <mergeCell ref="L6:L7"/>
    <mergeCell ref="BI6:BI7"/>
    <mergeCell ref="BJ6:BJ7"/>
    <mergeCell ref="BK6:BK7"/>
    <mergeCell ref="BL6:BL7"/>
    <mergeCell ref="BM6:BM7"/>
    <mergeCell ref="BN6:BN7"/>
    <mergeCell ref="BO6:BO7"/>
    <mergeCell ref="BP6:BP7"/>
    <mergeCell ref="CT6:CT7"/>
  </mergeCells>
  <phoneticPr fontId="4"/>
  <pageMargins left="0.70866141732283472" right="0.70866141732283472" top="0.74803149606299213" bottom="0.74803149606299213" header="0.31496062992125984" footer="0.31496062992125984"/>
  <pageSetup paperSize="9" scale="99" firstPageNumber="161" fitToWidth="14" fitToHeight="1" orientation="portrait" usePrinterDefaults="1"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colBreaks count="3" manualBreakCount="3">
    <brk id="60" max="1048575" man="1"/>
    <brk id="95" max="1048575" man="1"/>
    <brk id="102" max="43"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中表紙</vt:lpstr>
      <vt:lpstr>1～2</vt:lpstr>
      <vt:lpstr>3～5</vt:lpstr>
      <vt:lpstr>6</vt:lpstr>
      <vt:lpstr>7</vt:lpstr>
      <vt:lpstr>8～19</vt:lpstr>
      <vt:lpstr>20～33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09848</dc:creator>
  <cp:lastModifiedBy>熊谷　政広</cp:lastModifiedBy>
  <cp:lastPrinted>2018-03-08T04:43:45Z</cp:lastPrinted>
  <dcterms:created xsi:type="dcterms:W3CDTF">2011-01-07T00:31:10Z</dcterms:created>
  <dcterms:modified xsi:type="dcterms:W3CDTF">2022-09-17T06:36:04Z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2022-09-17T06:36:04Z</vt:filetime>
  </property>
</Properties>
</file>