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X:\90 全庁サーバから移動分\06 産業労働部\12月末\データ\01_産業政策課●\99.デジ課修正後\xlsx版\"/>
    </mc:Choice>
  </mc:AlternateContent>
  <xr:revisionPtr revIDLastSave="0" documentId="13_ncr:1_{B08D440E-A127-4888-969A-8A4977F3CF22}" xr6:coauthVersionLast="47" xr6:coauthVersionMax="47" xr10:uidLastSave="{00000000-0000-0000-0000-000000000000}"/>
  <bookViews>
    <workbookView xWindow="1380" yWindow="0" windowWidth="17550" windowHeight="14760" tabRatio="576" xr2:uid="{00000000-000D-0000-FFFF-FFFF00000000}"/>
  </bookViews>
  <sheets>
    <sheet name="４月" sheetId="10" r:id="rId1"/>
    <sheet name="５月" sheetId="25" r:id="rId2"/>
    <sheet name="６月" sheetId="26" r:id="rId3"/>
    <sheet name="７月" sheetId="27" r:id="rId4"/>
    <sheet name="８月" sheetId="28" r:id="rId5"/>
    <sheet name="９月" sheetId="29" r:id="rId6"/>
    <sheet name="１０月" sheetId="30" r:id="rId7"/>
    <sheet name="１１月" sheetId="31" r:id="rId8"/>
    <sheet name="１２月" sheetId="32" r:id="rId9"/>
    <sheet name="コメント版 (知事への情報提供、未使用)" sheetId="24" state="hidden" r:id="rId10"/>
    <sheet name="調査結果 (朝の会、未使用)" sheetId="23" state="hidden" r:id="rId11"/>
  </sheets>
  <externalReferences>
    <externalReference r:id="rId12"/>
  </externalReferences>
  <definedNames>
    <definedName name="★運輸_データ" localSheetId="6">OFFSET(#REF!,,#REF!-13):OFFSET(#REF!,,#REF!-1)</definedName>
    <definedName name="★運輸_データ" localSheetId="7">OFFSET(#REF!,,#REF!-13):OFFSET(#REF!,,#REF!-1)</definedName>
    <definedName name="★運輸_データ" localSheetId="8">OFFSET(#REF!,,#REF!-13):OFFSET(#REF!,,#REF!-1)</definedName>
    <definedName name="★運輸_データ" localSheetId="1">OFFSET(#REF!,,#REF!-13):OFFSET(#REF!,,#REF!-1)</definedName>
    <definedName name="★運輸_データ" localSheetId="2">OFFSET(#REF!,,#REF!-13):OFFSET(#REF!,,#REF!-1)</definedName>
    <definedName name="★運輸_データ" localSheetId="3">OFFSET(#REF!,,#REF!-13):OFFSET(#REF!,,#REF!-1)</definedName>
    <definedName name="★運輸_データ" localSheetId="4">OFFSET(#REF!,,#REF!-13):OFFSET(#REF!,,#REF!-1)</definedName>
    <definedName name="★運輸_データ" localSheetId="5">OFFSET(#REF!,,#REF!-13):OFFSET(#REF!,,#REF!-1)</definedName>
    <definedName name="★運輸_データ">OFFSET(#REF!,,#REF!-13):OFFSET(#REF!,,#REF!-1)</definedName>
    <definedName name="★求人_見出し" localSheetId="8">#REF!</definedName>
    <definedName name="★求人_見出し" localSheetId="4">#REF!</definedName>
    <definedName name="★求人_見出し">#REF!:OFFSET(#REF!,,#REF!-1)</definedName>
    <definedName name="★公_データ" localSheetId="8">OFFSET(#REF!,,#REF!-13):OFFSET(#REF!,,#REF!-1)</definedName>
    <definedName name="★公_データ" localSheetId="4">OFFSET(#REF!,,#REF!-13):OFFSET(#REF!,,#REF!-1)</definedName>
    <definedName name="★公_データ">OFFSET(#REF!,,#REF!-13):OFFSET(#REF!,,#REF!-1)</definedName>
    <definedName name="★鉱_データ" localSheetId="8">#REF!</definedName>
    <definedName name="★鉱_データ" localSheetId="4">#REF!</definedName>
    <definedName name="★鉱_データ">#REF!:OFFSET(#REF!,,#REF!-1)</definedName>
    <definedName name="★鉱_見出し" localSheetId="8">#REF!</definedName>
    <definedName name="★鉱_見出し" localSheetId="4">#REF!</definedName>
    <definedName name="★鉱_見出し">#REF!:OFFSET(#REF!,,#REF!-1)</definedName>
    <definedName name="★秋田" localSheetId="8">#REF!</definedName>
    <definedName name="★秋田" localSheetId="4">#REF!</definedName>
    <definedName name="★秋田">#REF!:OFFSET(#REF!,,#REF!-1)</definedName>
    <definedName name="★住比_データ" localSheetId="8">OFFSET(#REF!,,#REF!-13):OFFSET(#REF!,,#REF!-1)</definedName>
    <definedName name="★住比_データ" localSheetId="4">OFFSET(#REF!,,#REF!-13):OFFSET(#REF!,,#REF!-1)</definedName>
    <definedName name="★住比_データ">OFFSET(#REF!,,#REF!-13):OFFSET(#REF!,,#REF!-1)</definedName>
    <definedName name="★小売_データ" localSheetId="8">OFFSET(#REF!,,#REF!-13):OFFSET(#REF!,,#REF!-1)</definedName>
    <definedName name="★小売_データ">OFFSET(#REF!,,#REF!-13):OFFSET(#REF!,,#REF!-1)</definedName>
    <definedName name="★新車_データ" localSheetId="8">OFFSET(#REF!,,#REF!-13):OFFSET(#REF!,,#REF!-1)</definedName>
    <definedName name="★新車_データ" localSheetId="4">OFFSET(#REF!,,#REF!-13):OFFSET(#REF!,,#REF!-1)</definedName>
    <definedName name="★新車_データ">OFFSET(#REF!,,#REF!-13):OFFSET(#REF!,,#REF!-1)</definedName>
    <definedName name="★製_データ①">OFFSET(#REF!,,#REF!-13,):OFFSET(#REF!,,#REF!-1)</definedName>
    <definedName name="★製_データ②">OFFSET(#REF!,,#REF!-13,):OFFSET(#REF!,,#REF!-1)</definedName>
    <definedName name="★製_見出し">OFFSET(#REF!,,#REF!-13,):OFFSET(#REF!,,#REF!-1)</definedName>
    <definedName name="★全国" localSheetId="8">#REF!</definedName>
    <definedName name="★全国" localSheetId="4">#REF!</definedName>
    <definedName name="★全国">#REF!:OFFSET(#REF!,,#REF!-1)</definedName>
    <definedName name="★着工_データ" localSheetId="8">OFFSET(#REF!,,#REF!-13):OFFSET(#REF!,,#REF!-1)</definedName>
    <definedName name="★着工_データ" localSheetId="4">OFFSET(#REF!,,#REF!-13):OFFSET(#REF!,,#REF!-1)</definedName>
    <definedName name="★着工_データ">OFFSET(#REF!,,#REF!-13):OFFSET(#REF!,,#REF!-1)</definedName>
    <definedName name="★倒産_データ" localSheetId="8">OFFSET(#REF!,,#REF!-13):OFFSET(#REF!,,#REF!-1)</definedName>
    <definedName name="★倒産_データ" localSheetId="4">OFFSET(#REF!,,#REF!-13):OFFSET(#REF!,,#REF!-1)</definedName>
    <definedName name="★倒産_データ">OFFSET(#REF!,,#REF!-13):OFFSET(#REF!,,#REF!-1)</definedName>
    <definedName name="★倒産_見出し">OFFSET(#REF!,,#REF!-13,):OFFSET(#REF!,,#REF!-1)</definedName>
    <definedName name="★負債_データ" localSheetId="6">OFFSET(#REF!,,#REF!-13):OFFSET(#REF!,,#REF!-1)</definedName>
    <definedName name="★負債_データ" localSheetId="7">OFFSET(#REF!,,#REF!-13):OFFSET(#REF!,,#REF!-1)</definedName>
    <definedName name="★負債_データ" localSheetId="8">OFFSET(#REF!,,#REF!-13):OFFSET(#REF!,,#REF!-1)</definedName>
    <definedName name="★負債_データ" localSheetId="1">OFFSET(#REF!,,#REF!-13):OFFSET(#REF!,,#REF!-1)</definedName>
    <definedName name="★負債_データ" localSheetId="2">OFFSET(#REF!,,#REF!-13):OFFSET(#REF!,,#REF!-1)</definedName>
    <definedName name="★負債_データ" localSheetId="3">OFFSET(#REF!,,#REF!-13):OFFSET(#REF!,,#REF!-1)</definedName>
    <definedName name="★負債_データ" localSheetId="4">OFFSET(#REF!,,#REF!-13):OFFSET(#REF!,,#REF!-1)</definedName>
    <definedName name="★負債_データ" localSheetId="5">OFFSET(#REF!,,#REF!-13):OFFSET(#REF!,,#REF!-1)</definedName>
    <definedName name="★負債_データ">OFFSET(#REF!,,#REF!-13):OFFSET(#REF!,,#REF!-1)</definedName>
    <definedName name="★旅館_データ" localSheetId="8">OFFSET(#REF!,,#REF!-13):OFFSET(#REF!,,#REF!-1)</definedName>
    <definedName name="★旅館_データ" localSheetId="4">OFFSET(#REF!,,#REF!-13):OFFSET(#REF!,,#REF!-1)</definedName>
    <definedName name="★旅館_データ">OFFSET(#REF!,,#REF!-13):OFFSET(#REF!,,#REF!-1)</definedName>
    <definedName name="_xlnm.Print_Area" localSheetId="6">'１０月'!$A$1:$R$46</definedName>
    <definedName name="_xlnm.Print_Area" localSheetId="7">'１１月'!$A$1:$R$46</definedName>
    <definedName name="_xlnm.Print_Area" localSheetId="0">'４月'!$A$1:$R$46</definedName>
    <definedName name="_xlnm.Print_Area" localSheetId="1">'５月'!$A$1:$R$46</definedName>
    <definedName name="_xlnm.Print_Area" localSheetId="2">'６月'!$A$1:$R$46</definedName>
    <definedName name="_xlnm.Print_Area" localSheetId="3">'７月'!$A$1:$R$46</definedName>
    <definedName name="_xlnm.Print_Area" localSheetId="4">'８月'!$A$1:$R$46</definedName>
    <definedName name="_xlnm.Print_Area" localSheetId="5">'９月'!$A$1:$R$46</definedName>
    <definedName name="_xlnm.Print_Area" localSheetId="9">'コメント版 (知事への情報提供、未使用)'!$A$1:$R$269</definedName>
    <definedName name="_xlnm.Print_Area" localSheetId="10">'調査結果 (朝の会、未使用)'!$A$1:$Q$269</definedName>
    <definedName name="山本" localSheetId="6">OFFSET(#REF!,0,0,#REF!,16)</definedName>
    <definedName name="山本" localSheetId="7">OFFSET(#REF!,0,0,#REF!,16)</definedName>
    <definedName name="山本" localSheetId="8">OFFSET(#REF!,0,0,#REF!,16)</definedName>
    <definedName name="山本" localSheetId="1">OFFSET(#REF!,0,0,#REF!,16)</definedName>
    <definedName name="山本" localSheetId="2">OFFSET(#REF!,0,0,#REF!,16)</definedName>
    <definedName name="山本" localSheetId="3">OFFSET(#REF!,0,0,#REF!,16)</definedName>
    <definedName name="山本" localSheetId="4">OFFSET(#REF!,0,0,#REF!,16)</definedName>
    <definedName name="山本" localSheetId="5">OFFSET(#REF!,0,0,#REF!,16)</definedName>
    <definedName name="山本">OFFSET(#REF!,0,0,#REF!,16)</definedName>
    <definedName name="鹿角" localSheetId="8">OFFSET(#REF!,0,0,#REF!,16)</definedName>
    <definedName name="鹿角">OFFSET(#REF!,0,0,#REF!,16)</definedName>
    <definedName name="秋田" localSheetId="8">OFFSET(#REF!,0,0,#REF!,16)</definedName>
    <definedName name="秋田">OFFSET(#REF!,0,0,#REF!,16)</definedName>
    <definedName name="仙北">OFFSET(#REF!,0,0,#REF!,16)</definedName>
    <definedName name="平鹿">OFFSET(#REF!,0,0,#REF!,16)</definedName>
    <definedName name="北秋田">OFFSET(#REF!,0,0,#REF!,16)</definedName>
    <definedName name="由利">OFFSET(#REF!,0,0,#REF!,16)</definedName>
    <definedName name="雄勝">OFFSET(#REF!,0,0,#REF!,16)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8" i="23" l="1"/>
  <c r="L268" i="23"/>
  <c r="J268" i="23"/>
  <c r="H268" i="23"/>
  <c r="F268" i="23"/>
  <c r="D268" i="23"/>
  <c r="B268" i="23"/>
  <c r="P266" i="23"/>
  <c r="N266" i="23"/>
  <c r="L266" i="23"/>
  <c r="J266" i="23"/>
  <c r="H266" i="23"/>
  <c r="F266" i="23"/>
  <c r="D266" i="23"/>
  <c r="B266" i="23"/>
  <c r="B264" i="23"/>
  <c r="A252" i="23"/>
  <c r="A251" i="23"/>
  <c r="A250" i="23"/>
  <c r="A249" i="23"/>
  <c r="A248" i="23"/>
  <c r="A233" i="23"/>
  <c r="A232" i="23"/>
  <c r="A231" i="23"/>
  <c r="A229" i="23"/>
  <c r="A228" i="23"/>
  <c r="BV220" i="23"/>
  <c r="BU220" i="23"/>
  <c r="BT220" i="23"/>
  <c r="BS220" i="23"/>
  <c r="BR220" i="23"/>
  <c r="BQ220" i="23"/>
  <c r="BV219" i="23"/>
  <c r="BU219" i="23"/>
  <c r="BT219" i="23"/>
  <c r="BS219" i="23"/>
  <c r="BR219" i="23"/>
  <c r="BQ219" i="23"/>
  <c r="BV208" i="23"/>
  <c r="BU208" i="23"/>
  <c r="BT208" i="23"/>
  <c r="BS208" i="23"/>
  <c r="BR208" i="23"/>
  <c r="BQ208" i="23"/>
  <c r="BV207" i="23"/>
  <c r="BU207" i="23"/>
  <c r="BT207" i="23"/>
  <c r="BS207" i="23"/>
  <c r="BR207" i="23"/>
  <c r="BQ207" i="23"/>
  <c r="W196" i="23"/>
  <c r="U196" i="23"/>
  <c r="C196" i="23" s="1"/>
  <c r="H196" i="23"/>
  <c r="H195" i="23"/>
  <c r="H193" i="23"/>
  <c r="W192" i="23"/>
  <c r="U192" i="23"/>
  <c r="H192" i="23"/>
  <c r="C192" i="23"/>
  <c r="H191" i="23"/>
  <c r="G189" i="23"/>
  <c r="W188" i="23"/>
  <c r="U188" i="23"/>
  <c r="A188" i="23" s="1"/>
  <c r="G188" i="23"/>
  <c r="G187" i="23"/>
  <c r="B169" i="23"/>
  <c r="B168" i="23"/>
  <c r="A167" i="23"/>
  <c r="CD161" i="23"/>
  <c r="CC161" i="23"/>
  <c r="CB161" i="23"/>
  <c r="CA161" i="23"/>
  <c r="CD160" i="23"/>
  <c r="CC160" i="23"/>
  <c r="CB160" i="23"/>
  <c r="CA160" i="23"/>
  <c r="G151" i="23"/>
  <c r="W150" i="23"/>
  <c r="C150" i="23" s="1"/>
  <c r="U150" i="23"/>
  <c r="G150" i="23"/>
  <c r="G149" i="23"/>
  <c r="G147" i="23"/>
  <c r="W146" i="23"/>
  <c r="U146" i="23"/>
  <c r="C146" i="23" s="1"/>
  <c r="G146" i="23"/>
  <c r="G145" i="23"/>
  <c r="W142" i="23"/>
  <c r="U142" i="23"/>
  <c r="A142" i="23" s="1"/>
  <c r="E142" i="23"/>
  <c r="E141" i="23"/>
  <c r="B122" i="23"/>
  <c r="B118" i="23"/>
  <c r="B117" i="23"/>
  <c r="A116" i="23"/>
  <c r="BR110" i="23"/>
  <c r="BQ110" i="23"/>
  <c r="BP110" i="23"/>
  <c r="BO110" i="23"/>
  <c r="BN110" i="23"/>
  <c r="BM110" i="23"/>
  <c r="BL110" i="23"/>
  <c r="BK110" i="23"/>
  <c r="BR109" i="23"/>
  <c r="BQ109" i="23"/>
  <c r="BP109" i="23"/>
  <c r="BO109" i="23"/>
  <c r="BN109" i="23"/>
  <c r="BM109" i="23"/>
  <c r="BL109" i="23"/>
  <c r="BK109" i="23"/>
  <c r="B99" i="23"/>
  <c r="B98" i="23"/>
  <c r="W67" i="23"/>
  <c r="U67" i="23"/>
  <c r="C67" i="23" s="1"/>
  <c r="G67" i="23"/>
  <c r="G66" i="23"/>
  <c r="G64" i="23"/>
  <c r="W63" i="23"/>
  <c r="C63" i="23" s="1"/>
  <c r="U63" i="23"/>
  <c r="G63" i="23"/>
  <c r="G62" i="23"/>
  <c r="G60" i="23"/>
  <c r="W59" i="23"/>
  <c r="U59" i="23"/>
  <c r="C59" i="23" s="1"/>
  <c r="G59" i="23"/>
  <c r="G58" i="23"/>
  <c r="E56" i="23"/>
  <c r="W55" i="23"/>
  <c r="A55" i="23" s="1"/>
  <c r="U55" i="23"/>
  <c r="E55" i="23"/>
  <c r="E54" i="23"/>
  <c r="E42" i="23"/>
  <c r="E41" i="23"/>
  <c r="E40" i="23"/>
  <c r="E37" i="23"/>
  <c r="E36" i="23"/>
  <c r="E35" i="23"/>
  <c r="E32" i="23"/>
  <c r="E31" i="23"/>
  <c r="E30" i="23"/>
  <c r="E27" i="23"/>
  <c r="E26" i="23"/>
  <c r="E25" i="23"/>
  <c r="B18" i="23"/>
  <c r="B17" i="23"/>
  <c r="B16" i="23"/>
  <c r="L8" i="23"/>
  <c r="A4" i="23"/>
  <c r="B264" i="24"/>
  <c r="A248" i="24"/>
  <c r="A228" i="24"/>
  <c r="X194" i="24"/>
  <c r="V194" i="24"/>
  <c r="C194" i="24"/>
  <c r="X189" i="24"/>
  <c r="V189" i="24"/>
  <c r="C189" i="24" s="1"/>
  <c r="X185" i="24"/>
  <c r="V185" i="24"/>
  <c r="A185" i="24" s="1"/>
  <c r="CG175" i="24"/>
  <c r="CF175" i="24"/>
  <c r="CE175" i="24"/>
  <c r="CD175" i="24"/>
  <c r="CC175" i="24"/>
  <c r="CB175" i="24"/>
  <c r="CA175" i="24"/>
  <c r="CG174" i="24"/>
  <c r="CF174" i="24"/>
  <c r="CE174" i="24"/>
  <c r="CD174" i="24"/>
  <c r="CC174" i="24"/>
  <c r="CB174" i="24"/>
  <c r="CA174" i="24"/>
  <c r="A164" i="24"/>
  <c r="X147" i="24"/>
  <c r="V147" i="24"/>
  <c r="C147" i="24"/>
  <c r="X143" i="24"/>
  <c r="V143" i="24"/>
  <c r="C143" i="24" s="1"/>
  <c r="X139" i="24"/>
  <c r="V139" i="24"/>
  <c r="A139" i="24" s="1"/>
  <c r="A113" i="24"/>
  <c r="BS107" i="24"/>
  <c r="BR107" i="24"/>
  <c r="BQ107" i="24"/>
  <c r="BP107" i="24"/>
  <c r="BO107" i="24"/>
  <c r="BN107" i="24"/>
  <c r="BM107" i="24"/>
  <c r="BL107" i="24"/>
  <c r="BK107" i="24"/>
  <c r="BJ107" i="24"/>
  <c r="BI107" i="24"/>
  <c r="BH107" i="24"/>
  <c r="BS106" i="24"/>
  <c r="BR106" i="24"/>
  <c r="BQ106" i="24"/>
  <c r="BP106" i="24"/>
  <c r="BO106" i="24"/>
  <c r="BN106" i="24"/>
  <c r="BM106" i="24"/>
  <c r="BL106" i="24"/>
  <c r="BK106" i="24"/>
  <c r="BJ106" i="24"/>
  <c r="BI106" i="24"/>
  <c r="BH106" i="24"/>
  <c r="X62" i="24"/>
  <c r="V62" i="24"/>
  <c r="C62" i="24" s="1"/>
  <c r="X58" i="24"/>
  <c r="V58" i="24"/>
  <c r="C58" i="24"/>
  <c r="X54" i="24"/>
  <c r="V54" i="24"/>
  <c r="C54" i="24"/>
  <c r="X49" i="24"/>
  <c r="V49" i="24"/>
  <c r="A49" i="24" s="1"/>
  <c r="F35" i="24"/>
  <c r="F31" i="24"/>
  <c r="F27" i="24"/>
  <c r="F23" i="24"/>
  <c r="M8" i="24"/>
  <c r="A4" i="24"/>
</calcChain>
</file>

<file path=xl/sharedStrings.xml><?xml version="1.0" encoding="utf-8"?>
<sst xmlns="http://schemas.openxmlformats.org/spreadsheetml/2006/main" count="1012" uniqueCount="119">
  <si>
    <t xml:space="preserve"> ■ 概　況</t>
    <rPh sb="3" eb="4">
      <t>オオムネ</t>
    </rPh>
    <rPh sb="5" eb="6">
      <t>キョウ</t>
    </rPh>
    <phoneticPr fontId="22"/>
  </si>
  <si>
    <t>現在の資金繰り</t>
    <rPh sb="0" eb="2">
      <t>ゲンザイ</t>
    </rPh>
    <rPh sb="3" eb="6">
      <t>シキング</t>
    </rPh>
    <phoneticPr fontId="22"/>
  </si>
  <si>
    <t xml:space="preserve"> ■ 業種別の状況</t>
    <rPh sb="3" eb="6">
      <t>ギョウシュベツ</t>
    </rPh>
    <rPh sb="7" eb="9">
      <t>ジョウキョウ</t>
    </rPh>
    <phoneticPr fontId="22"/>
  </si>
  <si>
    <t>秋田</t>
    <rPh sb="0" eb="2">
      <t>アキタ</t>
    </rPh>
    <phoneticPr fontId="22"/>
  </si>
  <si>
    <t>大館</t>
    <rPh sb="0" eb="2">
      <t>オオダテ</t>
    </rPh>
    <phoneticPr fontId="22"/>
  </si>
  <si>
    <t>能代</t>
    <rPh sb="0" eb="2">
      <t>ノシロ</t>
    </rPh>
    <phoneticPr fontId="22"/>
  </si>
  <si>
    <t>鷹巣</t>
    <rPh sb="0" eb="2">
      <t>タカノス</t>
    </rPh>
    <phoneticPr fontId="22"/>
  </si>
  <si>
    <t>小売業</t>
    <rPh sb="0" eb="3">
      <t>コウリギョウ</t>
    </rPh>
    <phoneticPr fontId="22"/>
  </si>
  <si>
    <t>鹿角</t>
    <rPh sb="0" eb="2">
      <t>カヅノ</t>
    </rPh>
    <phoneticPr fontId="22"/>
  </si>
  <si>
    <t>　○ 負債総額別：１億円以上１件</t>
    <rPh sb="15" eb="16">
      <t>ケン</t>
    </rPh>
    <phoneticPr fontId="22"/>
  </si>
  <si>
    <t>男鹿</t>
    <rPh sb="0" eb="2">
      <t>オガ</t>
    </rPh>
    <phoneticPr fontId="22"/>
  </si>
  <si>
    <t>県北計</t>
    <rPh sb="0" eb="1">
      <t>ケン</t>
    </rPh>
    <rPh sb="1" eb="2">
      <t>キタ</t>
    </rPh>
    <rPh sb="2" eb="3">
      <t>ケイ</t>
    </rPh>
    <phoneticPr fontId="22"/>
  </si>
  <si>
    <t>本荘</t>
    <rPh sb="0" eb="2">
      <t>ホンジョウ</t>
    </rPh>
    <phoneticPr fontId="22"/>
  </si>
  <si>
    <t>中央計</t>
    <rPh sb="0" eb="2">
      <t>チュウオウ</t>
    </rPh>
    <rPh sb="2" eb="3">
      <t>ケイ</t>
    </rPh>
    <phoneticPr fontId="22"/>
  </si>
  <si>
    <t>　　　○ 旅館・ホテル</t>
    <rPh sb="5" eb="7">
      <t>リョカン</t>
    </rPh>
    <phoneticPr fontId="22"/>
  </si>
  <si>
    <t>大曲</t>
    <rPh sb="0" eb="2">
      <t>オオマガリ</t>
    </rPh>
    <phoneticPr fontId="22"/>
  </si>
  <si>
    <t>横手</t>
    <rPh sb="0" eb="2">
      <t>ヨコテ</t>
    </rPh>
    <phoneticPr fontId="22"/>
  </si>
  <si>
    <t>湯沢</t>
    <rPh sb="0" eb="2">
      <t>ユザワ</t>
    </rPh>
    <phoneticPr fontId="22"/>
  </si>
  <si>
    <t>県南計</t>
    <rPh sb="0" eb="2">
      <t>ケンナン</t>
    </rPh>
    <rPh sb="2" eb="3">
      <t>ケイ</t>
    </rPh>
    <phoneticPr fontId="22"/>
  </si>
  <si>
    <t>総計</t>
    <rPh sb="0" eb="2">
      <t>ソウケイ</t>
    </rPh>
    <phoneticPr fontId="22"/>
  </si>
  <si>
    <t xml:space="preserve"> ■ 製造業 …   </t>
    <rPh sb="3" eb="6">
      <t>セイゾウギョウ</t>
    </rPh>
    <phoneticPr fontId="22"/>
  </si>
  <si>
    <t xml:space="preserve"> ■ サービス業</t>
    <rPh sb="7" eb="8">
      <t>ギョウ</t>
    </rPh>
    <phoneticPr fontId="22"/>
  </si>
  <si>
    <t>角館</t>
    <rPh sb="0" eb="2">
      <t>カクノダテ</t>
    </rPh>
    <phoneticPr fontId="22"/>
  </si>
  <si>
    <t>　　○　有効求人倍率（季節調整値）は０．９７倍となり、前月を０．０３</t>
  </si>
  <si>
    <t>（産業政策課）</t>
    <rPh sb="1" eb="2">
      <t>サン</t>
    </rPh>
    <rPh sb="2" eb="3">
      <t>ギョウ</t>
    </rPh>
    <rPh sb="3" eb="4">
      <t>セイ</t>
    </rPh>
    <rPh sb="4" eb="5">
      <t>サク</t>
    </rPh>
    <rPh sb="5" eb="6">
      <t>カ</t>
    </rPh>
    <phoneticPr fontId="22"/>
  </si>
  <si>
    <t>飲食・観光</t>
    <rPh sb="0" eb="2">
      <t>インショク</t>
    </rPh>
    <rPh sb="3" eb="5">
      <t>カンコウ</t>
    </rPh>
    <phoneticPr fontId="22"/>
  </si>
  <si>
    <t>　　　○ 家電品</t>
    <rPh sb="5" eb="8">
      <t>カデンヒン</t>
    </rPh>
    <phoneticPr fontId="22"/>
  </si>
  <si>
    <t xml:space="preserve"> 建　設　業</t>
    <rPh sb="1" eb="2">
      <t>ケン</t>
    </rPh>
    <rPh sb="3" eb="4">
      <t>セツ</t>
    </rPh>
    <rPh sb="5" eb="6">
      <t>ギョウ</t>
    </rPh>
    <phoneticPr fontId="22"/>
  </si>
  <si>
    <t>（参考）全国の動向</t>
    <rPh sb="1" eb="3">
      <t>サンコウ</t>
    </rPh>
    <rPh sb="4" eb="6">
      <t>ゼンコク</t>
    </rPh>
    <rPh sb="7" eb="9">
      <t>ドウコウ</t>
    </rPh>
    <phoneticPr fontId="22"/>
  </si>
  <si>
    <t>企業活性化・雇用緊急対策本部</t>
    <rPh sb="0" eb="14">
      <t>129</t>
    </rPh>
    <phoneticPr fontId="22"/>
  </si>
  <si>
    <t>　その他サービス業売上高（前年同月比）</t>
    <rPh sb="3" eb="4">
      <t>タ</t>
    </rPh>
    <rPh sb="8" eb="9">
      <t>ギョウ</t>
    </rPh>
    <rPh sb="9" eb="11">
      <t>ウリアゲ</t>
    </rPh>
    <rPh sb="11" eb="12">
      <t>タカ</t>
    </rPh>
    <rPh sb="13" eb="15">
      <t>ゼンネン</t>
    </rPh>
    <rPh sb="15" eb="18">
      <t>ドウゲツヒ</t>
    </rPh>
    <phoneticPr fontId="22"/>
  </si>
  <si>
    <t>　　　　　　</t>
  </si>
  <si>
    <t xml:space="preserve">
…
</t>
  </si>
  <si>
    <t>旅館・ホテル売上高（前年同月比）</t>
    <rPh sb="0" eb="2">
      <t>リョカン</t>
    </rPh>
    <rPh sb="6" eb="8">
      <t>ウリアゲ</t>
    </rPh>
    <rPh sb="8" eb="9">
      <t>タカ</t>
    </rPh>
    <rPh sb="10" eb="12">
      <t>ゼンネン</t>
    </rPh>
    <rPh sb="12" eb="15">
      <t>ドウゲツヒ</t>
    </rPh>
    <phoneticPr fontId="22"/>
  </si>
  <si>
    <t>（単位：千円、％）</t>
    <rPh sb="1" eb="3">
      <t>タンイ</t>
    </rPh>
    <rPh sb="4" eb="6">
      <t>センエン</t>
    </rPh>
    <phoneticPr fontId="22"/>
  </si>
  <si>
    <t xml:space="preserve"> 製　造　業</t>
    <rPh sb="1" eb="2">
      <t>セイ</t>
    </rPh>
    <rPh sb="3" eb="4">
      <t>ヅクリ</t>
    </rPh>
    <rPh sb="5" eb="6">
      <t>ギョウ</t>
    </rPh>
    <phoneticPr fontId="22"/>
  </si>
  <si>
    <t xml:space="preserve"> 小　売　業</t>
    <rPh sb="1" eb="2">
      <t>ショウ</t>
    </rPh>
    <rPh sb="3" eb="4">
      <t>バイ</t>
    </rPh>
    <rPh sb="5" eb="6">
      <t>ギョウ</t>
    </rPh>
    <phoneticPr fontId="22"/>
  </si>
  <si>
    <t xml:space="preserve"> サービス業</t>
    <rPh sb="5" eb="6">
      <t>ギョウ</t>
    </rPh>
    <phoneticPr fontId="22"/>
  </si>
  <si>
    <t xml:space="preserve"> 　  ○ 輸送機械</t>
    <rPh sb="6" eb="8">
      <t>ユソウ</t>
    </rPh>
    <rPh sb="8" eb="10">
      <t>キカイ</t>
    </rPh>
    <phoneticPr fontId="22"/>
  </si>
  <si>
    <t>3か月前との比較</t>
    <rPh sb="2" eb="3">
      <t>ゲツ</t>
    </rPh>
    <rPh sb="3" eb="4">
      <t>マエ</t>
    </rPh>
    <rPh sb="6" eb="8">
      <t>ヒカク</t>
    </rPh>
    <phoneticPr fontId="22"/>
  </si>
  <si>
    <t>　　　○ 飲食料品</t>
    <rPh sb="5" eb="9">
      <t>インショクリョウヒン</t>
    </rPh>
    <phoneticPr fontId="22"/>
  </si>
  <si>
    <t>…</t>
  </si>
  <si>
    <t>　増産が続いていた前年同月を下回っている。</t>
    <rPh sb="1" eb="3">
      <t>ゾウサン</t>
    </rPh>
    <rPh sb="4" eb="5">
      <t>ツヅ</t>
    </rPh>
    <rPh sb="9" eb="11">
      <t>ゼンネン</t>
    </rPh>
    <rPh sb="11" eb="13">
      <t>ドウゲツ</t>
    </rPh>
    <rPh sb="14" eb="16">
      <t>シタマワ</t>
    </rPh>
    <phoneticPr fontId="22"/>
  </si>
  <si>
    <t xml:space="preserve"> ■ 小売業 … </t>
    <rPh sb="3" eb="6">
      <t>コウリギョウ</t>
    </rPh>
    <phoneticPr fontId="22"/>
  </si>
  <si>
    <t>今月増減</t>
    <rPh sb="0" eb="2">
      <t>コンゲツ</t>
    </rPh>
    <rPh sb="2" eb="4">
      <t>ゾウゲン</t>
    </rPh>
    <phoneticPr fontId="22"/>
  </si>
  <si>
    <t>（注） 各欄の上段は企業数、下段はＤＩ値を示す。</t>
    <rPh sb="1" eb="2">
      <t>チュウ</t>
    </rPh>
    <rPh sb="4" eb="6">
      <t>カクラン</t>
    </rPh>
    <rPh sb="7" eb="9">
      <t>ジョウダン</t>
    </rPh>
    <rPh sb="10" eb="13">
      <t>キギョウスウ</t>
    </rPh>
    <rPh sb="14" eb="16">
      <t>ゲダン</t>
    </rPh>
    <rPh sb="19" eb="20">
      <t>アタイ</t>
    </rPh>
    <rPh sb="21" eb="22">
      <t>シメ</t>
    </rPh>
    <phoneticPr fontId="22"/>
  </si>
  <si>
    <t xml:space="preserve"> ■ 建設業</t>
    <rPh sb="3" eb="6">
      <t>ケンセツギョウ</t>
    </rPh>
    <phoneticPr fontId="22"/>
  </si>
  <si>
    <t xml:space="preserve">  　 ○ 電気機械</t>
    <rPh sb="6" eb="8">
      <t>デンキ</t>
    </rPh>
    <rPh sb="8" eb="10">
      <t>キカイ</t>
    </rPh>
    <phoneticPr fontId="22"/>
  </si>
  <si>
    <t xml:space="preserve"> </t>
  </si>
  <si>
    <t>3か月先の見通し</t>
    <rPh sb="2" eb="3">
      <t>ゲツ</t>
    </rPh>
    <rPh sb="3" eb="4">
      <t>サキ</t>
    </rPh>
    <rPh sb="5" eb="7">
      <t>ミトオ</t>
    </rPh>
    <phoneticPr fontId="22"/>
  </si>
  <si>
    <t>建設業</t>
    <rPh sb="0" eb="3">
      <t>ケンセツギョウ</t>
    </rPh>
    <phoneticPr fontId="22"/>
  </si>
  <si>
    <t>サービス業</t>
    <rPh sb="4" eb="5">
      <t>ギョウ</t>
    </rPh>
    <phoneticPr fontId="22"/>
  </si>
  <si>
    <t xml:space="preserve"> 　　　　　※（前月･前年比 → 当月･前年比）</t>
  </si>
  <si>
    <t>飲食料品</t>
    <rPh sb="0" eb="4">
      <t>インショクリョウヒン</t>
    </rPh>
    <phoneticPr fontId="22"/>
  </si>
  <si>
    <t>悪転</t>
    <rPh sb="0" eb="1">
      <t>ワル</t>
    </rPh>
    <rPh sb="1" eb="2">
      <t>コロ</t>
    </rPh>
    <phoneticPr fontId="22"/>
  </si>
  <si>
    <t>計</t>
    <rPh sb="0" eb="1">
      <t>ケイ</t>
    </rPh>
    <phoneticPr fontId="22"/>
  </si>
  <si>
    <t>製　　造　　業</t>
    <rPh sb="0" eb="1">
      <t>セイ</t>
    </rPh>
    <rPh sb="3" eb="4">
      <t>ヅクリ</t>
    </rPh>
    <rPh sb="6" eb="7">
      <t>ギョウ</t>
    </rPh>
    <phoneticPr fontId="22"/>
  </si>
  <si>
    <t>食料品</t>
    <rPh sb="0" eb="3">
      <t>ショクリョウヒン</t>
    </rPh>
    <phoneticPr fontId="22"/>
  </si>
  <si>
    <t>木材・木製品</t>
    <rPh sb="0" eb="2">
      <t>モクザイ</t>
    </rPh>
    <rPh sb="3" eb="6">
      <t>モクセイヒン</t>
    </rPh>
    <phoneticPr fontId="22"/>
  </si>
  <si>
    <t>　　　公共投資は前年同月を下回った。</t>
    <rPh sb="3" eb="5">
      <t>コウキョウ</t>
    </rPh>
    <rPh sb="5" eb="7">
      <t>トウシ</t>
    </rPh>
    <rPh sb="8" eb="10">
      <t>ゼンネン</t>
    </rPh>
    <rPh sb="10" eb="12">
      <t>ドウゲツ</t>
    </rPh>
    <rPh sb="13" eb="15">
      <t>シタマワ</t>
    </rPh>
    <phoneticPr fontId="22"/>
  </si>
  <si>
    <t>全　業　種</t>
    <rPh sb="0" eb="1">
      <t>ゼン</t>
    </rPh>
    <rPh sb="2" eb="3">
      <t>ギョウ</t>
    </rPh>
    <rPh sb="4" eb="5">
      <t>タネ</t>
    </rPh>
    <phoneticPr fontId="22"/>
  </si>
  <si>
    <t xml:space="preserve">   　  　  </t>
  </si>
  <si>
    <t>前月増減</t>
    <rPh sb="0" eb="2">
      <t>ゼンゲツ</t>
    </rPh>
    <rPh sb="2" eb="4">
      <t>ゾウゲン</t>
    </rPh>
    <phoneticPr fontId="22"/>
  </si>
  <si>
    <t>　　　ポイント上回った。（平成３年１１月の１．００倍以来の水準）</t>
    <rPh sb="7" eb="9">
      <t>ウワマワ</t>
    </rPh>
    <phoneticPr fontId="22"/>
  </si>
  <si>
    <t>-</t>
  </si>
  <si>
    <t>　 　○ 木材･木製品</t>
    <rPh sb="5" eb="7">
      <t>モクザイ</t>
    </rPh>
    <rPh sb="8" eb="11">
      <t>モクセイヒン</t>
    </rPh>
    <phoneticPr fontId="22"/>
  </si>
  <si>
    <t xml:space="preserve">　 　○ 木材･木製品 </t>
    <rPh sb="5" eb="7">
      <t>モクザイ</t>
    </rPh>
    <rPh sb="8" eb="11">
      <t>モクセイヒン</t>
    </rPh>
    <phoneticPr fontId="22"/>
  </si>
  <si>
    <t>好転</t>
    <rPh sb="0" eb="2">
      <t>コウテン</t>
    </rPh>
    <phoneticPr fontId="22"/>
  </si>
  <si>
    <t>不変</t>
    <rPh sb="0" eb="2">
      <t>フヘン</t>
    </rPh>
    <phoneticPr fontId="22"/>
  </si>
  <si>
    <t>前　年</t>
    <rPh sb="0" eb="1">
      <t>マエ</t>
    </rPh>
    <rPh sb="2" eb="3">
      <t>ネン</t>
    </rPh>
    <phoneticPr fontId="22"/>
  </si>
  <si>
    <t>業　　種</t>
    <rPh sb="0" eb="1">
      <t>ギョウ</t>
    </rPh>
    <rPh sb="3" eb="4">
      <t>タネ</t>
    </rPh>
    <phoneticPr fontId="22"/>
  </si>
  <si>
    <t xml:space="preserve">  　　○ 運　輸</t>
    <rPh sb="6" eb="7">
      <t>ウン</t>
    </rPh>
    <rPh sb="8" eb="9">
      <t>ユ</t>
    </rPh>
    <phoneticPr fontId="22"/>
  </si>
  <si>
    <t>鉄鋼・金属製品</t>
    <rPh sb="0" eb="2">
      <t>テッコウ</t>
    </rPh>
    <rPh sb="3" eb="5">
      <t>キンゾク</t>
    </rPh>
    <rPh sb="5" eb="7">
      <t>セイヒン</t>
    </rPh>
    <phoneticPr fontId="22"/>
  </si>
  <si>
    <t>前年比</t>
    <rPh sb="0" eb="3">
      <t>ゼンネンヒ</t>
    </rPh>
    <phoneticPr fontId="22"/>
  </si>
  <si>
    <t>今　年</t>
    <rPh sb="0" eb="1">
      <t>イマ</t>
    </rPh>
    <rPh sb="2" eb="3">
      <t>ネン</t>
    </rPh>
    <phoneticPr fontId="22"/>
  </si>
  <si>
    <t>　○ 原  因  別：販売不振４件、その他１件　</t>
    <rPh sb="11" eb="13">
      <t>ハンバイ</t>
    </rPh>
    <rPh sb="13" eb="15">
      <t>フシン</t>
    </rPh>
    <rPh sb="20" eb="21">
      <t>タ</t>
    </rPh>
    <rPh sb="22" eb="23">
      <t>ケン</t>
    </rPh>
    <phoneticPr fontId="22"/>
  </si>
  <si>
    <t>受注額・完工高</t>
    <rPh sb="0" eb="3">
      <t>ジュチュウガク</t>
    </rPh>
    <rPh sb="4" eb="7">
      <t>カンコウダカ</t>
    </rPh>
    <phoneticPr fontId="22"/>
  </si>
  <si>
    <t>生産額・受注額・売上高</t>
    <rPh sb="0" eb="3">
      <t>セイサンガク</t>
    </rPh>
    <rPh sb="4" eb="7">
      <t>ジュチュウガク</t>
    </rPh>
    <rPh sb="8" eb="11">
      <t>ウリアゲダカ</t>
    </rPh>
    <phoneticPr fontId="22"/>
  </si>
  <si>
    <t>企業数</t>
    <rPh sb="0" eb="3">
      <t>キギョウスウ</t>
    </rPh>
    <phoneticPr fontId="22"/>
  </si>
  <si>
    <t>　車載向けやスマートフォン関連製品を中心に生産の回復が続いている。</t>
    <rPh sb="1" eb="4">
      <t>シャサイム</t>
    </rPh>
    <rPh sb="13" eb="15">
      <t>カンレン</t>
    </rPh>
    <rPh sb="15" eb="17">
      <t>セイヒン</t>
    </rPh>
    <rPh sb="18" eb="20">
      <t>チュウシン</t>
    </rPh>
    <rPh sb="24" eb="26">
      <t>カイフク</t>
    </rPh>
    <rPh sb="27" eb="28">
      <t>ツヅ</t>
    </rPh>
    <phoneticPr fontId="22"/>
  </si>
  <si>
    <t>　総じて堅調に推移している。</t>
    <rPh sb="1" eb="2">
      <t>ソウ</t>
    </rPh>
    <rPh sb="4" eb="6">
      <t>ケンチョウ</t>
    </rPh>
    <rPh sb="7" eb="9">
      <t>スイイ</t>
    </rPh>
    <phoneticPr fontId="22"/>
  </si>
  <si>
    <t>　基調としては堅調に推移している。</t>
    <rPh sb="1" eb="3">
      <t>キチョウ</t>
    </rPh>
    <rPh sb="7" eb="9">
      <t>ケンチョウ</t>
    </rPh>
    <rPh sb="10" eb="12">
      <t>スイイ</t>
    </rPh>
    <phoneticPr fontId="22"/>
  </si>
  <si>
    <t>　県内経済は、個人消費は基調としては堅調に推移し、製造業は生産の緩やかな回復が続いており、雇用も高水準で推移している。</t>
    <rPh sb="1" eb="3">
      <t>ケンナイ</t>
    </rPh>
    <rPh sb="3" eb="5">
      <t>ケイザイ</t>
    </rPh>
    <rPh sb="7" eb="9">
      <t>コジン</t>
    </rPh>
    <rPh sb="9" eb="11">
      <t>ショウヒ</t>
    </rPh>
    <rPh sb="12" eb="14">
      <t>キチョウ</t>
    </rPh>
    <rPh sb="18" eb="20">
      <t>ケンチョウ</t>
    </rPh>
    <rPh sb="21" eb="23">
      <t>スイイ</t>
    </rPh>
    <rPh sb="25" eb="28">
      <t>セイゾウギョウ</t>
    </rPh>
    <rPh sb="29" eb="31">
      <t>セイサン</t>
    </rPh>
    <rPh sb="32" eb="33">
      <t>ユル</t>
    </rPh>
    <rPh sb="36" eb="38">
      <t>カイフク</t>
    </rPh>
    <rPh sb="39" eb="40">
      <t>ツヅ</t>
    </rPh>
    <rPh sb="45" eb="47">
      <t>コヨウ</t>
    </rPh>
    <rPh sb="48" eb="51">
      <t>コウスイジュン</t>
    </rPh>
    <rPh sb="52" eb="54">
      <t>スイイ</t>
    </rPh>
    <phoneticPr fontId="22"/>
  </si>
  <si>
    <t>　一部に駆け込み需要の反動減による影響がみられる。</t>
    <rPh sb="1" eb="3">
      <t>イチブ</t>
    </rPh>
    <rPh sb="4" eb="5">
      <t>カ</t>
    </rPh>
    <rPh sb="6" eb="7">
      <t>コ</t>
    </rPh>
    <rPh sb="8" eb="10">
      <t>ジュヨウ</t>
    </rPh>
    <rPh sb="11" eb="13">
      <t>ハンドウ</t>
    </rPh>
    <rPh sb="13" eb="14">
      <t>ゲン</t>
    </rPh>
    <rPh sb="17" eb="19">
      <t>エイキョウ</t>
    </rPh>
    <phoneticPr fontId="22"/>
  </si>
  <si>
    <t>道路貨物運送</t>
  </si>
  <si>
    <t>　一部にやや弱含みの動きがみられるものの、電気機械などを中心に生産の緩やかな回復が続いている。</t>
    <rPh sb="1" eb="3">
      <t>イチブ</t>
    </rPh>
    <rPh sb="6" eb="8">
      <t>ヨワブク</t>
    </rPh>
    <rPh sb="10" eb="11">
      <t>ウゴ</t>
    </rPh>
    <rPh sb="21" eb="23">
      <t>デンキ</t>
    </rPh>
    <rPh sb="23" eb="25">
      <t>キカイ</t>
    </rPh>
    <rPh sb="28" eb="30">
      <t>チュウシン</t>
    </rPh>
    <rPh sb="31" eb="33">
      <t>セイサン</t>
    </rPh>
    <rPh sb="34" eb="35">
      <t>ユル</t>
    </rPh>
    <rPh sb="38" eb="40">
      <t>カイフク</t>
    </rPh>
    <rPh sb="41" eb="42">
      <t>ツヅ</t>
    </rPh>
    <phoneticPr fontId="22"/>
  </si>
  <si>
    <r>
      <t>　登録台数が大幅に増加した前年同月に比べ</t>
    </r>
    <r>
      <rPr>
        <u/>
        <sz val="14"/>
        <color rgb="FF333399"/>
        <rFont val="ＭＳ ゴシック"/>
        <family val="3"/>
        <charset val="128"/>
      </rPr>
      <t>１５．０％</t>
    </r>
    <r>
      <rPr>
        <sz val="14"/>
        <color rgb="FF333399"/>
        <rFont val="ＭＳ ゴシック"/>
        <family val="3"/>
        <charset val="128"/>
      </rPr>
      <t>減となったものの、堅調に推移している。</t>
    </r>
    <rPh sb="1" eb="3">
      <t>トウロク</t>
    </rPh>
    <rPh sb="3" eb="5">
      <t>ダイスウ</t>
    </rPh>
    <rPh sb="6" eb="8">
      <t>オオハバ</t>
    </rPh>
    <rPh sb="9" eb="11">
      <t>ゾウカ</t>
    </rPh>
    <rPh sb="25" eb="26">
      <t>ゲン</t>
    </rPh>
    <rPh sb="34" eb="36">
      <t>ケンチョウ</t>
    </rPh>
    <rPh sb="37" eb="39">
      <t>スイイ</t>
    </rPh>
    <phoneticPr fontId="22"/>
  </si>
  <si>
    <r>
      <t>　公共投資は</t>
    </r>
    <r>
      <rPr>
        <u/>
        <sz val="16"/>
        <color rgb="FF333399"/>
        <rFont val="ＭＳ ゴシック"/>
        <family val="3"/>
        <charset val="128"/>
      </rPr>
      <t>４</t>
    </r>
    <r>
      <rPr>
        <sz val="16"/>
        <color rgb="FF333399"/>
        <rFont val="ＭＳ ゴシック"/>
        <family val="3"/>
        <charset val="128"/>
      </rPr>
      <t>か月連続で前年同月を下回っている。</t>
    </r>
    <rPh sb="1" eb="3">
      <t>コウキョウ</t>
    </rPh>
    <rPh sb="3" eb="5">
      <t>トウシ</t>
    </rPh>
    <rPh sb="8" eb="9">
      <t>ゲツ</t>
    </rPh>
    <rPh sb="9" eb="11">
      <t>レンゾク</t>
    </rPh>
    <rPh sb="12" eb="13">
      <t>ゼン</t>
    </rPh>
    <rPh sb="13" eb="14">
      <t>ネン</t>
    </rPh>
    <rPh sb="14" eb="16">
      <t>ドウゲツ</t>
    </rPh>
    <rPh sb="17" eb="19">
      <t>シタマワ</t>
    </rPh>
    <phoneticPr fontId="22"/>
  </si>
  <si>
    <t>　　○　新規求人数は前年同月比１９．９％増加（９か月連続で増加）し、</t>
    <rPh sb="20" eb="22">
      <t>ゾウカ</t>
    </rPh>
    <rPh sb="25" eb="26">
      <t>ゲツ</t>
    </rPh>
    <rPh sb="26" eb="28">
      <t>レンゾク</t>
    </rPh>
    <rPh sb="29" eb="31">
      <t>ゾウカ</t>
    </rPh>
    <phoneticPr fontId="22"/>
  </si>
  <si>
    <t>　　　新規求職者数は同比８．４％減少（１７か月連続で減少）した。</t>
  </si>
  <si>
    <r>
      <t>　</t>
    </r>
    <r>
      <rPr>
        <u/>
        <sz val="14"/>
        <color rgb="FF333399"/>
        <rFont val="ＭＳ ゴシック"/>
        <family val="3"/>
        <charset val="128"/>
      </rPr>
      <t>宴会部門を中心に落ち込みがみられ、前年同月を下回っている</t>
    </r>
    <r>
      <rPr>
        <sz val="14"/>
        <color rgb="FF333399"/>
        <rFont val="ＭＳ ゴシック"/>
        <family val="3"/>
        <charset val="128"/>
      </rPr>
      <t>。</t>
    </r>
    <rPh sb="1" eb="3">
      <t>エンカイ</t>
    </rPh>
    <rPh sb="3" eb="5">
      <t>ブモン</t>
    </rPh>
    <rPh sb="6" eb="8">
      <t>チュウシン</t>
    </rPh>
    <rPh sb="9" eb="10">
      <t>オ</t>
    </rPh>
    <rPh sb="11" eb="12">
      <t>コ</t>
    </rPh>
    <rPh sb="18" eb="20">
      <t>ゼンネン</t>
    </rPh>
    <rPh sb="20" eb="22">
      <t>ドウゲツ</t>
    </rPh>
    <rPh sb="23" eb="25">
      <t>シタマワ</t>
    </rPh>
    <phoneticPr fontId="22"/>
  </si>
  <si>
    <t>消費税率引き上げ前の駆け込み需要の影響が大きかった前年同月と比較すると、持家、貸家、分譲住宅がともに減少し、前年同月比１４．７％減と１０か月連続の減少となった。</t>
    <rPh sb="0" eb="3">
      <t>ショウヒゼイ</t>
    </rPh>
    <rPh sb="3" eb="4">
      <t>リツ</t>
    </rPh>
    <rPh sb="4" eb="5">
      <t>ヒ</t>
    </rPh>
    <rPh sb="6" eb="7">
      <t>ア</t>
    </rPh>
    <rPh sb="8" eb="9">
      <t>マエ</t>
    </rPh>
    <rPh sb="10" eb="11">
      <t>カ</t>
    </rPh>
    <rPh sb="12" eb="13">
      <t>コ</t>
    </rPh>
    <rPh sb="14" eb="16">
      <t>ジュヨウ</t>
    </rPh>
    <rPh sb="17" eb="19">
      <t>エイキョウ</t>
    </rPh>
    <rPh sb="20" eb="21">
      <t>オオ</t>
    </rPh>
    <rPh sb="25" eb="27">
      <t>ゼンネン</t>
    </rPh>
    <rPh sb="27" eb="29">
      <t>ドウゲツ</t>
    </rPh>
    <rPh sb="30" eb="32">
      <t>ヒカク</t>
    </rPh>
    <rPh sb="36" eb="37">
      <t>モ</t>
    </rPh>
    <rPh sb="37" eb="38">
      <t>イエ</t>
    </rPh>
    <rPh sb="39" eb="41">
      <t>カシヤ</t>
    </rPh>
    <rPh sb="42" eb="44">
      <t>ブンジョウ</t>
    </rPh>
    <rPh sb="44" eb="46">
      <t>ジュウタク</t>
    </rPh>
    <rPh sb="50" eb="52">
      <t>ゲンショウ</t>
    </rPh>
    <rPh sb="54" eb="56">
      <t>ゼンネン</t>
    </rPh>
    <rPh sb="56" eb="59">
      <t>ドウゲツヒ</t>
    </rPh>
    <rPh sb="64" eb="65">
      <t>ゲン</t>
    </rPh>
    <rPh sb="69" eb="70">
      <t>ゲツ</t>
    </rPh>
    <rPh sb="70" eb="72">
      <t>レンゾク</t>
    </rPh>
    <rPh sb="73" eb="75">
      <t>ゲンショウ</t>
    </rPh>
    <phoneticPr fontId="22"/>
  </si>
  <si>
    <r>
      <t>　総じて</t>
    </r>
    <r>
      <rPr>
        <u/>
        <sz val="14"/>
        <color rgb="FF333399"/>
        <rFont val="ＭＳ ゴシック"/>
        <family val="3"/>
        <charset val="128"/>
      </rPr>
      <t>堅調に</t>
    </r>
    <r>
      <rPr>
        <sz val="14"/>
        <color rgb="FF333399"/>
        <rFont val="ＭＳ ゴシック"/>
        <family val="3"/>
        <charset val="128"/>
      </rPr>
      <t>推移している。</t>
    </r>
    <rPh sb="1" eb="2">
      <t>ソウ</t>
    </rPh>
    <rPh sb="4" eb="6">
      <t>ケンチョウ</t>
    </rPh>
    <rPh sb="7" eb="9">
      <t>スイイ</t>
    </rPh>
    <phoneticPr fontId="22"/>
  </si>
  <si>
    <r>
      <t>　売上は前年同月を下回っているものの、</t>
    </r>
    <r>
      <rPr>
        <u/>
        <sz val="14"/>
        <color rgb="FF333399"/>
        <rFont val="ＭＳ ゴシック"/>
        <family val="3"/>
        <charset val="128"/>
      </rPr>
      <t>底堅く推移している</t>
    </r>
    <r>
      <rPr>
        <sz val="14"/>
        <color rgb="FF333399"/>
        <rFont val="ＭＳ ゴシック"/>
        <family val="3"/>
        <charset val="128"/>
      </rPr>
      <t>。</t>
    </r>
    <rPh sb="2" eb="3">
      <t>スイバイ</t>
    </rPh>
    <rPh sb="4" eb="6">
      <t>ゼンネン</t>
    </rPh>
    <rPh sb="6" eb="8">
      <t>ドウゲツ</t>
    </rPh>
    <rPh sb="9" eb="11">
      <t>シタマワ</t>
    </rPh>
    <rPh sb="19" eb="21">
      <t>ソコガタ</t>
    </rPh>
    <rPh sb="22" eb="24">
      <t>スイイ</t>
    </rPh>
    <phoneticPr fontId="22"/>
  </si>
  <si>
    <t>　住宅着工戸数は全体で３１４戸（前年同月比１．０％増）となっている。</t>
    <rPh sb="25" eb="26">
      <t>ゾウ</t>
    </rPh>
    <phoneticPr fontId="22"/>
  </si>
  <si>
    <t>　　５件(前年同月９件)、負債総額は２．２億円(前年同月▲９．６億円)</t>
  </si>
  <si>
    <t>　○ 業  種  別：小売業３件、建設業１件、運輸業１件　</t>
    <rPh sb="11" eb="14">
      <t>コウリギョウ</t>
    </rPh>
    <rPh sb="15" eb="16">
      <t>ケン</t>
    </rPh>
    <rPh sb="17" eb="20">
      <t>ケンセツギョウ</t>
    </rPh>
    <rPh sb="21" eb="22">
      <t>ケン</t>
    </rPh>
    <rPh sb="23" eb="25">
      <t>ウンユ</t>
    </rPh>
    <rPh sb="25" eb="26">
      <t>ギョウ</t>
    </rPh>
    <rPh sb="27" eb="28">
      <t>ケン</t>
    </rPh>
    <phoneticPr fontId="22"/>
  </si>
  <si>
    <t>　一部にやや弱含みの動きがみられるものの、基調としては堅調に推移している。</t>
    <rPh sb="1" eb="3">
      <t>イチブ</t>
    </rPh>
    <rPh sb="6" eb="8">
      <t>ヨワブク</t>
    </rPh>
    <rPh sb="10" eb="11">
      <t>ウゴ</t>
    </rPh>
    <rPh sb="21" eb="23">
      <t>キチョウ</t>
    </rPh>
    <rPh sb="27" eb="29">
      <t>ケンチョウ</t>
    </rPh>
    <rPh sb="30" eb="32">
      <t>スイイ</t>
    </rPh>
    <phoneticPr fontId="22"/>
  </si>
  <si>
    <t>　  ※27年4月に調査対象企業の一部が変更となったため、26年7月との生産額等の単純な比較はできない。ただし、27年7月の前年同月比
　　　は、変更後の調査対象企業の前年生産額との比較である。　</t>
  </si>
  <si>
    <t>旅館・ホテル</t>
    <rPh sb="0" eb="2">
      <t>リョカン</t>
    </rPh>
    <phoneticPr fontId="22"/>
  </si>
  <si>
    <t>繊維工業</t>
    <rPh sb="0" eb="2">
      <t>センイ</t>
    </rPh>
    <rPh sb="2" eb="4">
      <t>コウギョウ</t>
    </rPh>
    <phoneticPr fontId="22"/>
  </si>
  <si>
    <t>衣服・身の回り品</t>
    <rPh sb="0" eb="2">
      <t>イフク</t>
    </rPh>
    <rPh sb="3" eb="4">
      <t>ミ</t>
    </rPh>
    <rPh sb="5" eb="6">
      <t>マワ</t>
    </rPh>
    <rPh sb="7" eb="8">
      <t>ヒン</t>
    </rPh>
    <phoneticPr fontId="22"/>
  </si>
  <si>
    <t>電子部品・デバイス・電子回路</t>
    <rPh sb="0" eb="2">
      <t>デンシ</t>
    </rPh>
    <rPh sb="2" eb="4">
      <t>ブヒン</t>
    </rPh>
    <rPh sb="10" eb="12">
      <t>デンシ</t>
    </rPh>
    <rPh sb="12" eb="14">
      <t>カイロ</t>
    </rPh>
    <phoneticPr fontId="22"/>
  </si>
  <si>
    <t>情報サービス</t>
  </si>
  <si>
    <t>道路旅客運送</t>
  </si>
  <si>
    <t>輸送用機械器具</t>
    <rPh sb="0" eb="2">
      <t>ユソウ</t>
    </rPh>
    <rPh sb="2" eb="3">
      <t>ヨウ</t>
    </rPh>
    <rPh sb="3" eb="5">
      <t>キカイ</t>
    </rPh>
    <rPh sb="5" eb="7">
      <t>キグ</t>
    </rPh>
    <phoneticPr fontId="22"/>
  </si>
  <si>
    <t>業務用機械器具</t>
    <rPh sb="0" eb="3">
      <t>ギョウムヨウ</t>
    </rPh>
    <rPh sb="3" eb="5">
      <t>キカイ</t>
    </rPh>
    <rPh sb="5" eb="7">
      <t>キグ</t>
    </rPh>
    <phoneticPr fontId="22"/>
  </si>
  <si>
    <t>はん用・生産用　　　　機械器具</t>
    <rPh sb="2" eb="3">
      <t>ヨウ</t>
    </rPh>
    <rPh sb="4" eb="7">
      <t>セイサンヨウ</t>
    </rPh>
    <rPh sb="11" eb="13">
      <t>キカイ</t>
    </rPh>
    <rPh sb="13" eb="15">
      <t>キグ</t>
    </rPh>
    <phoneticPr fontId="22"/>
  </si>
  <si>
    <t>県内経済動向調査 集計結果（令和４年４月）</t>
  </si>
  <si>
    <t>県内経済動向調査 集計結果（令和４年５月）</t>
  </si>
  <si>
    <t>県内経済動向調査 集計結果（令和４年６月）</t>
  </si>
  <si>
    <t>県内経済動向調査 集計結果（令和４年７月）</t>
  </si>
  <si>
    <t>県内経済動向調査 集計結果（令和４年８月）</t>
  </si>
  <si>
    <t>県内経済動向調査 集計結果（令和４年９月）</t>
  </si>
  <si>
    <t>県内経済動向調査 集計結果（令和４年１０月）</t>
  </si>
  <si>
    <t>（注）１．実績額の(  )内は業種別計に占める割合を示す。</t>
    <rPh sb="1" eb="2">
      <t>チュウ</t>
    </rPh>
    <rPh sb="5" eb="8">
      <t>ジッセキガク</t>
    </rPh>
    <rPh sb="13" eb="14">
      <t>ナイ</t>
    </rPh>
    <rPh sb="15" eb="17">
      <t>ギョウシュ</t>
    </rPh>
    <rPh sb="17" eb="18">
      <t>ベツ</t>
    </rPh>
    <rPh sb="18" eb="19">
      <t>ケイ</t>
    </rPh>
    <rPh sb="20" eb="21">
      <t>シ</t>
    </rPh>
    <rPh sb="23" eb="25">
      <t>ワリアイ</t>
    </rPh>
    <rPh sb="26" eb="27">
      <t>シメ</t>
    </rPh>
    <phoneticPr fontId="22"/>
  </si>
  <si>
    <t>２．各欄の上段は企業数、下段はＤＩ値を示す。</t>
    <rPh sb="1" eb="3">
      <t>カクラン</t>
    </rPh>
    <rPh sb="4" eb="6">
      <t>ジョウダン</t>
    </rPh>
    <rPh sb="7" eb="10">
      <t>キギョウスウ</t>
    </rPh>
    <rPh sb="11" eb="13">
      <t>ゲダン</t>
    </rPh>
    <rPh sb="16" eb="17">
      <t>アタイ</t>
    </rPh>
    <rPh sb="18" eb="19">
      <t>シメ</t>
    </rPh>
    <phoneticPr fontId="22"/>
  </si>
  <si>
    <t>県内経済動向調査 集計結果（令和４年１１月）</t>
  </si>
  <si>
    <t>県内経済動向調査 集計結果（令和４年１２月）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</si>
</sst>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
    <numFmt numFmtId="179" formatCode="0.0;&quot;▲&quot;0.0"/>
    <numFmt numFmtId="180" formatCode="#,##0.0;[Red]\-#,##0.0"/>
    <numFmt numFmtId="181" formatCode="0.0;&quot;▲ &quot;0.0"/>
    <numFmt numFmtId="182" formatCode="#,##0.0"/>
    <numFmt numFmtId="183" formatCode="0.0_);[Red]\(0.0\)"/>
    <numFmt numFmtId="184" formatCode="0.00_);[Red]\(0.00\)"/>
    <numFmt numFmtId="185" formatCode="#,##0.0_ "/>
    <numFmt numFmtId="186" formatCode="0.0"/>
  </numFmts>
  <fonts count="87" x14ac:knownFonts="1">
    <font>
      <sz val="1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name val="ＭＳ ゴシック"/>
      <family val="3"/>
    </font>
    <font>
      <sz val="12"/>
      <name val="System"/>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ゴシック"/>
      <family val="3"/>
    </font>
    <font>
      <sz val="8"/>
      <name val="ＭＳ ゴシック"/>
      <family val="3"/>
    </font>
    <font>
      <b/>
      <sz val="11"/>
      <color theme="1"/>
      <name val="ＭＳ Ｐゴシック"/>
      <family val="3"/>
      <scheme val="minor"/>
    </font>
    <font>
      <sz val="8"/>
      <color theme="1"/>
      <name val="ＭＳ ゴシック"/>
      <family val="3"/>
    </font>
    <font>
      <sz val="8"/>
      <name val="ＭＳ Ｐゴシック"/>
      <family val="3"/>
    </font>
    <font>
      <sz val="8"/>
      <color theme="1"/>
      <name val="ＭＳ Ｐゴシック"/>
      <family val="3"/>
    </font>
    <font>
      <b/>
      <sz val="8"/>
      <name val="ＭＳ ゴシック"/>
      <family val="3"/>
    </font>
    <font>
      <sz val="9"/>
      <color theme="1"/>
      <name val="ＭＳ Ｐゴシック"/>
      <family val="3"/>
      <scheme val="minor"/>
    </font>
    <font>
      <sz val="10"/>
      <color theme="1"/>
      <name val="ＭＳ ゴシック"/>
      <family val="3"/>
    </font>
    <font>
      <sz val="15"/>
      <name val="ＭＳ ゴシック"/>
      <family val="3"/>
    </font>
    <font>
      <sz val="15"/>
      <color theme="0" tint="-0.499984740745262"/>
      <name val="ＭＳ ゴシック"/>
      <family val="3"/>
    </font>
    <font>
      <sz val="14"/>
      <name val="ＭＳ ゴシック"/>
      <family val="3"/>
    </font>
    <font>
      <sz val="12"/>
      <name val="ＭＳ ゴシック"/>
      <family val="3"/>
    </font>
    <font>
      <sz val="20"/>
      <name val="ＭＳ ゴシック"/>
      <family val="3"/>
    </font>
    <font>
      <b/>
      <sz val="20"/>
      <name val="ＭＳ ゴシック"/>
      <family val="3"/>
    </font>
    <font>
      <sz val="18"/>
      <name val="ＭＳ ゴシック"/>
      <family val="3"/>
    </font>
    <font>
      <b/>
      <sz val="18"/>
      <name val="ＭＳ ゴシック"/>
      <family val="3"/>
    </font>
    <font>
      <sz val="16"/>
      <name val="ＭＳ ゴシック"/>
      <family val="3"/>
    </font>
    <font>
      <sz val="15"/>
      <color rgb="FFFF0000"/>
      <name val="ＭＳ ゴシック"/>
      <family val="3"/>
    </font>
    <font>
      <sz val="16"/>
      <color theme="0" tint="-0.499984740745262"/>
      <name val="ＭＳ ゴシック"/>
      <family val="3"/>
    </font>
    <font>
      <sz val="14"/>
      <name val="ＭＳ Ｐゴシック"/>
      <family val="3"/>
    </font>
    <font>
      <sz val="11"/>
      <color theme="0" tint="-0.499984740745262"/>
      <name val="ＭＳ ゴシック"/>
      <family val="3"/>
    </font>
    <font>
      <sz val="12"/>
      <color indexed="8"/>
      <name val="ＭＳ ゴシック"/>
      <family val="3"/>
    </font>
    <font>
      <sz val="14"/>
      <color indexed="8"/>
      <name val="ＭＳ ゴシック"/>
      <family val="3"/>
    </font>
    <font>
      <sz val="12"/>
      <color theme="1"/>
      <name val="ＭＳ ゴシック"/>
      <family val="3"/>
    </font>
    <font>
      <sz val="11"/>
      <color rgb="FFFF0000"/>
      <name val="ＭＳ ゴシック"/>
      <family val="3"/>
    </font>
    <font>
      <sz val="14"/>
      <color theme="0" tint="-0.499984740745262"/>
      <name val="ＭＳ ゴシック"/>
      <family val="3"/>
    </font>
    <font>
      <sz val="11"/>
      <color indexed="8"/>
      <name val="ＭＳ ゴシック"/>
      <family val="3"/>
    </font>
    <font>
      <sz val="9"/>
      <color theme="0" tint="-0.499984740745262"/>
      <name val="ＭＳ ゴシック"/>
      <family val="3"/>
    </font>
    <font>
      <sz val="16"/>
      <color rgb="FF333399"/>
      <name val="ＭＳ ゴシック"/>
      <family val="3"/>
    </font>
    <font>
      <sz val="14"/>
      <color rgb="FF333399"/>
      <name val="ＭＳ ゴシック"/>
      <family val="3"/>
    </font>
    <font>
      <sz val="9"/>
      <color rgb="FF333399"/>
      <name val="ＭＳ ゴシック"/>
      <family val="3"/>
    </font>
    <font>
      <sz val="14"/>
      <color rgb="FFFF0000"/>
      <name val="ＭＳ ゴシック"/>
      <family val="3"/>
    </font>
    <font>
      <sz val="12"/>
      <color theme="0" tint="-0.499984740745262"/>
      <name val="ＭＳ ゴシック"/>
      <family val="3"/>
    </font>
    <font>
      <b/>
      <sz val="11"/>
      <name val="ＭＳ ゴシック"/>
      <family val="3"/>
    </font>
    <font>
      <sz val="18"/>
      <color rgb="FF333399"/>
      <name val="ＭＳ ゴシック"/>
      <family val="3"/>
    </font>
    <font>
      <sz val="10"/>
      <color indexed="8"/>
      <name val="ＭＳ Ｐゴシック"/>
      <family val="3"/>
    </font>
    <font>
      <sz val="9"/>
      <name val="ＭＳ Ｐゴシック"/>
      <family val="3"/>
    </font>
    <font>
      <sz val="9"/>
      <color indexed="8"/>
      <name val="ＭＳ Ｐゴシック"/>
      <family val="3"/>
    </font>
    <font>
      <sz val="12"/>
      <color indexed="10"/>
      <name val="ＭＳ ゴシック"/>
      <family val="3"/>
    </font>
    <font>
      <sz val="10.5"/>
      <name val="ＭＳ ゴシック"/>
      <family val="3"/>
    </font>
    <font>
      <sz val="10"/>
      <color rgb="FF333399"/>
      <name val="ＭＳ Ｐゴシック"/>
      <family val="3"/>
    </font>
    <font>
      <sz val="10"/>
      <name val="ＭＳ Ｐゴシック"/>
      <family val="3"/>
    </font>
    <font>
      <sz val="15"/>
      <color indexed="10"/>
      <name val="ＭＳ ゴシック"/>
      <family val="3"/>
    </font>
    <font>
      <sz val="16"/>
      <color theme="1"/>
      <name val="ＭＳ ゴシック"/>
      <family val="3"/>
    </font>
    <font>
      <sz val="16"/>
      <color indexed="10"/>
      <name val="ＭＳ ゴシック"/>
      <family val="3"/>
    </font>
    <font>
      <sz val="11"/>
      <color indexed="10"/>
      <name val="ＭＳ ゴシック"/>
      <family val="3"/>
    </font>
    <font>
      <b/>
      <sz val="15"/>
      <name val="ＭＳ ゴシック"/>
      <family val="3"/>
    </font>
    <font>
      <sz val="18"/>
      <color theme="0" tint="-0.499984740745262"/>
      <name val="ＭＳ ゴシック"/>
      <family val="3"/>
    </font>
    <font>
      <sz val="10"/>
      <color indexed="8"/>
      <name val="ＭＳ ゴシック"/>
      <family val="3"/>
    </font>
    <font>
      <sz val="9"/>
      <color rgb="FFFF0000"/>
      <name val="ＭＳ ゴシック"/>
      <family val="3"/>
    </font>
    <font>
      <sz val="15"/>
      <color indexed="8"/>
      <name val="ＭＳ ゴシック"/>
      <family val="3"/>
    </font>
    <font>
      <sz val="14"/>
      <color theme="1"/>
      <name val="ＭＳ ゴシック"/>
      <family val="3"/>
    </font>
    <font>
      <sz val="11"/>
      <name val="ＭＳ ゴシック"/>
      <family val="3"/>
      <charset val="128"/>
    </font>
    <font>
      <sz val="10"/>
      <color rgb="FF0000FF"/>
      <name val="ＭＳ ゴシック"/>
      <family val="3"/>
    </font>
    <font>
      <u/>
      <sz val="14"/>
      <color rgb="FF333399"/>
      <name val="ＭＳ ゴシック"/>
      <family val="3"/>
      <charset val="128"/>
    </font>
    <font>
      <sz val="14"/>
      <color rgb="FF333399"/>
      <name val="ＭＳ ゴシック"/>
      <family val="3"/>
      <charset val="128"/>
    </font>
    <font>
      <u/>
      <sz val="16"/>
      <color rgb="FF333399"/>
      <name val="ＭＳ ゴシック"/>
      <family val="3"/>
      <charset val="128"/>
    </font>
    <font>
      <sz val="16"/>
      <color rgb="FF333399"/>
      <name val="ＭＳ ゴシック"/>
      <family val="3"/>
      <charset val="128"/>
    </font>
    <font>
      <sz val="6"/>
      <name val="ＭＳ Ｐゴシック"/>
      <family val="3"/>
      <charset val="128"/>
    </font>
    <font>
      <sz val="12"/>
      <name val="System"/>
      <charset val="128"/>
    </font>
    <font>
      <sz val="8"/>
      <color theme="1"/>
      <name val="ＭＳ Ｐゴシック"/>
      <family val="3"/>
      <scheme val="minor"/>
    </font>
    <font>
      <sz val="8"/>
      <color indexed="8"/>
      <name val="ＭＳ Ｐゴシック"/>
      <family val="3"/>
    </font>
    <font>
      <sz val="8"/>
      <color indexed="8"/>
      <name val="ＭＳ ゴシック"/>
      <family val="3"/>
    </font>
    <font>
      <sz val="10"/>
      <color theme="1"/>
      <name val="ＭＳ Ｐゴシック"/>
      <family val="3"/>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double">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hair">
        <color indexed="64"/>
      </top>
      <bottom style="hair">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auto="1"/>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2" fillId="0" borderId="0"/>
    <xf numFmtId="0" fontId="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5" fillId="0" borderId="0" applyFont="0" applyFill="0" applyBorder="0" applyAlignment="0" applyProtection="0">
      <alignment vertical="center"/>
    </xf>
    <xf numFmtId="0" fontId="10" fillId="0" borderId="0">
      <alignment vertical="center"/>
    </xf>
    <xf numFmtId="0" fontId="82" fillId="0" borderId="0"/>
  </cellStyleXfs>
  <cellXfs count="587">
    <xf numFmtId="0" fontId="0" fillId="0" borderId="0" xfId="0">
      <alignment vertical="center"/>
    </xf>
    <xf numFmtId="0" fontId="10" fillId="0" borderId="0" xfId="40">
      <alignment vertical="center"/>
    </xf>
    <xf numFmtId="0" fontId="10" fillId="0" borderId="0" xfId="40" applyAlignment="1">
      <alignment vertical="center"/>
    </xf>
    <xf numFmtId="0" fontId="23" fillId="0" borderId="0" xfId="0" applyFont="1">
      <alignment vertical="center"/>
    </xf>
    <xf numFmtId="0" fontId="24" fillId="0" borderId="0" xfId="40" applyFont="1" applyAlignment="1">
      <alignment horizontal="centerContinuous" vertical="center"/>
    </xf>
    <xf numFmtId="0" fontId="23" fillId="24" borderId="10" xfId="40" applyFont="1" applyFill="1" applyBorder="1" applyAlignment="1">
      <alignment horizontal="center" vertical="center"/>
    </xf>
    <xf numFmtId="0" fontId="23" fillId="24" borderId="11" xfId="40" applyFont="1" applyFill="1" applyBorder="1" applyAlignment="1">
      <alignment horizontal="center" vertical="center"/>
    </xf>
    <xf numFmtId="0" fontId="23" fillId="0" borderId="10" xfId="40" applyFont="1" applyBorder="1" applyAlignment="1">
      <alignment horizontal="center" vertical="center" textRotation="255"/>
    </xf>
    <xf numFmtId="0" fontId="23" fillId="0" borderId="12" xfId="40" applyFont="1" applyBorder="1" applyAlignment="1">
      <alignment horizontal="center" vertical="center" textRotation="255"/>
    </xf>
    <xf numFmtId="0" fontId="23" fillId="0" borderId="10" xfId="0" applyFont="1" applyBorder="1" applyAlignment="1">
      <alignment vertical="center"/>
    </xf>
    <xf numFmtId="0" fontId="23" fillId="0" borderId="11" xfId="40" applyFont="1" applyBorder="1" applyAlignment="1">
      <alignment vertical="center"/>
    </xf>
    <xf numFmtId="0" fontId="23" fillId="0" borderId="12" xfId="40" applyFont="1" applyBorder="1" applyAlignment="1">
      <alignment vertical="center" textRotation="255"/>
    </xf>
    <xf numFmtId="0" fontId="23" fillId="0" borderId="16" xfId="40" applyFont="1" applyBorder="1" applyAlignment="1">
      <alignment horizontal="centerContinuous" vertical="center"/>
    </xf>
    <xf numFmtId="0" fontId="10" fillId="0" borderId="0" xfId="40" applyBorder="1">
      <alignment vertical="center"/>
    </xf>
    <xf numFmtId="0" fontId="23" fillId="0" borderId="0" xfId="0" applyFont="1" applyBorder="1">
      <alignment vertical="center"/>
    </xf>
    <xf numFmtId="0" fontId="10" fillId="0" borderId="0" xfId="40" applyAlignment="1">
      <alignment horizontal="centerContinuous" vertical="center"/>
    </xf>
    <xf numFmtId="0" fontId="23" fillId="0" borderId="19" xfId="0" applyFont="1" applyBorder="1" applyAlignment="1">
      <alignment horizontal="center" vertical="center"/>
    </xf>
    <xf numFmtId="0" fontId="23" fillId="0" borderId="20" xfId="40" applyFont="1" applyBorder="1" applyAlignment="1">
      <alignment horizontal="center"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12" xfId="0" applyFont="1" applyBorder="1" applyAlignment="1">
      <alignment vertical="center"/>
    </xf>
    <xf numFmtId="0" fontId="23" fillId="0" borderId="17" xfId="40" applyFont="1" applyBorder="1" applyAlignment="1">
      <alignment vertical="center"/>
    </xf>
    <xf numFmtId="0" fontId="23" fillId="0" borderId="18" xfId="40" applyFont="1" applyBorder="1" applyAlignment="1">
      <alignment vertical="center"/>
    </xf>
    <xf numFmtId="0" fontId="25" fillId="0" borderId="22" xfId="0" applyFont="1" applyBorder="1" applyAlignment="1">
      <alignment vertical="center"/>
    </xf>
    <xf numFmtId="0" fontId="25" fillId="0" borderId="21" xfId="0" applyFont="1" applyBorder="1" applyAlignment="1">
      <alignment vertical="center"/>
    </xf>
    <xf numFmtId="0" fontId="23" fillId="0" borderId="24" xfId="0" applyFont="1" applyBorder="1" applyAlignment="1">
      <alignment vertical="center"/>
    </xf>
    <xf numFmtId="0" fontId="23" fillId="0" borderId="22" xfId="40" applyFont="1" applyBorder="1" applyAlignment="1">
      <alignment vertical="center" shrinkToFit="1"/>
    </xf>
    <xf numFmtId="0" fontId="23" fillId="0" borderId="25" xfId="40" applyFont="1" applyBorder="1" applyAlignment="1">
      <alignment horizontal="centerContinuous" vertical="center"/>
    </xf>
    <xf numFmtId="0" fontId="23" fillId="0" borderId="0" xfId="40" applyFont="1" applyBorder="1" applyAlignment="1">
      <alignment vertical="center"/>
    </xf>
    <xf numFmtId="0" fontId="23" fillId="0" borderId="0" xfId="0" applyFont="1" applyAlignment="1">
      <alignment vertical="center"/>
    </xf>
    <xf numFmtId="0" fontId="28" fillId="0" borderId="0" xfId="40" applyFont="1">
      <alignment vertical="center"/>
    </xf>
    <xf numFmtId="177" fontId="26" fillId="0" borderId="0" xfId="40" applyNumberFormat="1" applyFont="1" applyBorder="1">
      <alignment vertical="center"/>
    </xf>
    <xf numFmtId="0" fontId="23" fillId="24" borderId="28" xfId="0" applyFont="1" applyFill="1" applyBorder="1" applyAlignment="1">
      <alignment horizontal="center" vertical="center"/>
    </xf>
    <xf numFmtId="0" fontId="23" fillId="24" borderId="29" xfId="40" applyFont="1" applyFill="1" applyBorder="1" applyAlignment="1">
      <alignment horizontal="center" vertical="center"/>
    </xf>
    <xf numFmtId="177" fontId="26" fillId="25" borderId="30" xfId="40" applyNumberFormat="1" applyFont="1" applyFill="1" applyBorder="1">
      <alignment vertical="center"/>
    </xf>
    <xf numFmtId="178" fontId="26" fillId="25" borderId="31" xfId="40" applyNumberFormat="1" applyFont="1" applyFill="1" applyBorder="1" applyAlignment="1">
      <alignment horizontal="right" vertical="center"/>
    </xf>
    <xf numFmtId="178" fontId="26" fillId="25" borderId="32" xfId="40" applyNumberFormat="1" applyFont="1" applyFill="1" applyBorder="1">
      <alignment vertical="center"/>
    </xf>
    <xf numFmtId="177" fontId="26" fillId="25" borderId="33" xfId="40" applyNumberFormat="1" applyFont="1" applyFill="1" applyBorder="1">
      <alignment vertical="center"/>
    </xf>
    <xf numFmtId="177" fontId="26" fillId="25" borderId="31" xfId="40" applyNumberFormat="1" applyFont="1" applyFill="1" applyBorder="1">
      <alignment vertical="center"/>
    </xf>
    <xf numFmtId="178" fontId="26" fillId="25" borderId="31" xfId="40" applyNumberFormat="1" applyFont="1" applyFill="1" applyBorder="1">
      <alignment vertical="center"/>
    </xf>
    <xf numFmtId="0" fontId="26" fillId="25" borderId="34" xfId="40" applyFont="1" applyFill="1" applyBorder="1" applyAlignment="1">
      <alignment horizontal="right" vertical="center"/>
    </xf>
    <xf numFmtId="178" fontId="26" fillId="25" borderId="34" xfId="40" applyNumberFormat="1" applyFont="1" applyFill="1" applyBorder="1" applyAlignment="1">
      <alignment horizontal="right" vertical="center"/>
    </xf>
    <xf numFmtId="177" fontId="27" fillId="25" borderId="31" xfId="40" applyNumberFormat="1" applyFont="1" applyFill="1" applyBorder="1">
      <alignment vertical="center"/>
    </xf>
    <xf numFmtId="178" fontId="27" fillId="25" borderId="32" xfId="40" applyNumberFormat="1" applyFont="1" applyFill="1" applyBorder="1">
      <alignment vertical="center"/>
    </xf>
    <xf numFmtId="178" fontId="26" fillId="25" borderId="35" xfId="40" applyNumberFormat="1" applyFont="1" applyFill="1" applyBorder="1">
      <alignment vertical="center"/>
    </xf>
    <xf numFmtId="177" fontId="29" fillId="0" borderId="0" xfId="40" applyNumberFormat="1" applyFont="1">
      <alignment vertical="center"/>
    </xf>
    <xf numFmtId="0" fontId="23" fillId="24" borderId="37" xfId="40" applyFont="1" applyFill="1" applyBorder="1" applyAlignment="1">
      <alignment horizontal="center" vertical="center"/>
    </xf>
    <xf numFmtId="177" fontId="26" fillId="25" borderId="38" xfId="40" applyNumberFormat="1" applyFont="1" applyFill="1" applyBorder="1">
      <alignment vertical="center"/>
    </xf>
    <xf numFmtId="178" fontId="26" fillId="25" borderId="39" xfId="40" applyNumberFormat="1" applyFont="1" applyFill="1" applyBorder="1" applyAlignment="1">
      <alignment horizontal="right" vertical="center"/>
    </xf>
    <xf numFmtId="178" fontId="26" fillId="25" borderId="40" xfId="40" applyNumberFormat="1" applyFont="1" applyFill="1" applyBorder="1">
      <alignment vertical="center"/>
    </xf>
    <xf numFmtId="177" fontId="26" fillId="25" borderId="41" xfId="40" applyNumberFormat="1" applyFont="1" applyFill="1" applyBorder="1">
      <alignment vertical="center"/>
    </xf>
    <xf numFmtId="177" fontId="26" fillId="25" borderId="39" xfId="40" applyNumberFormat="1" applyFont="1" applyFill="1" applyBorder="1">
      <alignment vertical="center"/>
    </xf>
    <xf numFmtId="178" fontId="26" fillId="25" borderId="39" xfId="40" applyNumberFormat="1" applyFont="1" applyFill="1" applyBorder="1">
      <alignment vertical="center"/>
    </xf>
    <xf numFmtId="0" fontId="26" fillId="25" borderId="42" xfId="40" applyFont="1" applyFill="1" applyBorder="1" applyAlignment="1">
      <alignment horizontal="right" vertical="center"/>
    </xf>
    <xf numFmtId="178" fontId="26" fillId="25" borderId="42" xfId="40" applyNumberFormat="1" applyFont="1" applyFill="1" applyBorder="1" applyAlignment="1">
      <alignment horizontal="right" vertical="center"/>
    </xf>
    <xf numFmtId="177" fontId="27" fillId="25" borderId="39" xfId="40" applyNumberFormat="1" applyFont="1" applyFill="1" applyBorder="1">
      <alignment vertical="center"/>
    </xf>
    <xf numFmtId="178" fontId="27" fillId="25" borderId="40" xfId="40" applyNumberFormat="1" applyFont="1" applyFill="1" applyBorder="1">
      <alignment vertical="center"/>
    </xf>
    <xf numFmtId="178" fontId="26" fillId="25" borderId="43" xfId="40" applyNumberFormat="1" applyFont="1" applyFill="1" applyBorder="1">
      <alignment vertical="center"/>
    </xf>
    <xf numFmtId="0" fontId="23" fillId="24" borderId="44" xfId="40" applyFont="1" applyFill="1" applyBorder="1" applyAlignment="1">
      <alignment horizontal="center" vertical="center"/>
    </xf>
    <xf numFmtId="0" fontId="23" fillId="24" borderId="45" xfId="40" applyFont="1" applyFill="1" applyBorder="1" applyAlignment="1">
      <alignment horizontal="center" vertical="center" shrinkToFit="1"/>
    </xf>
    <xf numFmtId="180" fontId="29" fillId="0" borderId="0" xfId="35" applyNumberFormat="1" applyFont="1">
      <alignment vertical="center"/>
    </xf>
    <xf numFmtId="177" fontId="26" fillId="25" borderId="30" xfId="40" applyNumberFormat="1" applyFont="1" applyFill="1" applyBorder="1" applyAlignment="1">
      <alignment horizontal="right" vertical="center"/>
    </xf>
    <xf numFmtId="177" fontId="26" fillId="25" borderId="34" xfId="40" applyNumberFormat="1" applyFont="1" applyFill="1" applyBorder="1" applyAlignment="1">
      <alignment horizontal="right" vertical="center"/>
    </xf>
    <xf numFmtId="177" fontId="26" fillId="25" borderId="38" xfId="40" applyNumberFormat="1" applyFont="1" applyFill="1" applyBorder="1" applyAlignment="1">
      <alignment horizontal="right" vertical="center"/>
    </xf>
    <xf numFmtId="178" fontId="26" fillId="25" borderId="42" xfId="40" applyNumberFormat="1" applyFont="1" applyFill="1" applyBorder="1">
      <alignment vertical="center"/>
    </xf>
    <xf numFmtId="177" fontId="26" fillId="25" borderId="42" xfId="40" applyNumberFormat="1" applyFont="1" applyFill="1" applyBorder="1" applyAlignment="1">
      <alignment horizontal="right" vertical="center"/>
    </xf>
    <xf numFmtId="176" fontId="26" fillId="25" borderId="10" xfId="40" applyNumberFormat="1" applyFont="1" applyFill="1" applyBorder="1" applyAlignment="1">
      <alignment horizontal="center" vertical="center"/>
    </xf>
    <xf numFmtId="181" fontId="10" fillId="25" borderId="11" xfId="40" applyNumberFormat="1" applyFill="1" applyBorder="1" applyAlignment="1">
      <alignment horizontal="center" vertical="center"/>
    </xf>
    <xf numFmtId="181" fontId="10" fillId="25" borderId="21" xfId="40" applyNumberFormat="1" applyFill="1" applyBorder="1" applyAlignment="1">
      <alignment horizontal="center" vertical="center"/>
    </xf>
    <xf numFmtId="176" fontId="26" fillId="25" borderId="22" xfId="40" applyNumberFormat="1" applyFont="1" applyFill="1" applyBorder="1" applyAlignment="1">
      <alignment horizontal="center" vertical="center"/>
    </xf>
    <xf numFmtId="176" fontId="26" fillId="25" borderId="12" xfId="40" applyNumberFormat="1" applyFont="1" applyFill="1" applyBorder="1" applyAlignment="1">
      <alignment horizontal="center" vertical="center"/>
    </xf>
    <xf numFmtId="176" fontId="27" fillId="25" borderId="22" xfId="40" applyNumberFormat="1" applyFont="1" applyFill="1" applyBorder="1" applyAlignment="1">
      <alignment horizontal="center" vertical="center"/>
    </xf>
    <xf numFmtId="181" fontId="30" fillId="25" borderId="21" xfId="40" applyNumberFormat="1" applyFont="1" applyFill="1" applyBorder="1" applyAlignment="1">
      <alignment horizontal="center" vertical="center"/>
    </xf>
    <xf numFmtId="176" fontId="26" fillId="0" borderId="16" xfId="40" applyNumberFormat="1" applyFont="1" applyFill="1" applyBorder="1" applyAlignment="1">
      <alignment horizontal="center" vertical="center"/>
    </xf>
    <xf numFmtId="181" fontId="10" fillId="0" borderId="11" xfId="40" applyNumberFormat="1" applyBorder="1" applyAlignment="1">
      <alignment horizontal="center" vertical="center"/>
    </xf>
    <xf numFmtId="0" fontId="23" fillId="24" borderId="52" xfId="0" applyFont="1" applyFill="1" applyBorder="1" applyAlignment="1">
      <alignment horizontal="center" vertical="center"/>
    </xf>
    <xf numFmtId="176" fontId="26" fillId="25" borderId="19" xfId="40" applyNumberFormat="1" applyFont="1" applyFill="1" applyBorder="1" applyAlignment="1">
      <alignment horizontal="center" vertical="center"/>
    </xf>
    <xf numFmtId="181" fontId="26" fillId="25" borderId="20" xfId="40" applyNumberFormat="1" applyFont="1" applyFill="1" applyBorder="1" applyAlignment="1">
      <alignment horizontal="center" vertical="center"/>
    </xf>
    <xf numFmtId="181" fontId="26" fillId="25" borderId="53" xfId="40" applyNumberFormat="1" applyFont="1" applyFill="1" applyBorder="1" applyAlignment="1">
      <alignment horizontal="center" vertical="center"/>
    </xf>
    <xf numFmtId="176" fontId="26" fillId="25" borderId="54" xfId="40" applyNumberFormat="1" applyFont="1" applyFill="1" applyBorder="1" applyAlignment="1">
      <alignment horizontal="center" vertical="center"/>
    </xf>
    <xf numFmtId="176" fontId="26" fillId="25" borderId="0" xfId="40" applyNumberFormat="1" applyFont="1" applyFill="1" applyBorder="1" applyAlignment="1">
      <alignment horizontal="center" vertical="center"/>
    </xf>
    <xf numFmtId="176" fontId="27" fillId="25" borderId="0" xfId="40" applyNumberFormat="1" applyFont="1" applyFill="1" applyBorder="1" applyAlignment="1">
      <alignment horizontal="center" vertical="center"/>
    </xf>
    <xf numFmtId="181" fontId="27" fillId="25" borderId="53" xfId="40" applyNumberFormat="1" applyFont="1" applyFill="1" applyBorder="1" applyAlignment="1">
      <alignment horizontal="center" vertical="center"/>
    </xf>
    <xf numFmtId="176" fontId="26" fillId="0" borderId="55" xfId="40" applyNumberFormat="1" applyFont="1" applyFill="1" applyBorder="1" applyAlignment="1">
      <alignment horizontal="center" vertical="center"/>
    </xf>
    <xf numFmtId="181" fontId="26" fillId="0" borderId="20" xfId="40" applyNumberFormat="1" applyFont="1" applyBorder="1" applyAlignment="1">
      <alignment horizontal="center" vertical="center"/>
    </xf>
    <xf numFmtId="176" fontId="26" fillId="25" borderId="17" xfId="40" applyNumberFormat="1" applyFont="1" applyFill="1" applyBorder="1" applyAlignment="1">
      <alignment horizontal="center" vertical="center"/>
    </xf>
    <xf numFmtId="181" fontId="10" fillId="25" borderId="56" xfId="40" applyNumberFormat="1" applyFill="1" applyBorder="1" applyAlignment="1">
      <alignment horizontal="center" vertical="center"/>
    </xf>
    <xf numFmtId="181" fontId="10" fillId="25" borderId="57" xfId="40" applyNumberFormat="1" applyFill="1" applyBorder="1" applyAlignment="1">
      <alignment horizontal="center" vertical="center"/>
    </xf>
    <xf numFmtId="176" fontId="26" fillId="25" borderId="58" xfId="40" applyNumberFormat="1" applyFont="1" applyFill="1" applyBorder="1" applyAlignment="1">
      <alignment horizontal="center" vertical="center"/>
    </xf>
    <xf numFmtId="176" fontId="26" fillId="25" borderId="56" xfId="40" applyNumberFormat="1" applyFont="1" applyFill="1" applyBorder="1" applyAlignment="1">
      <alignment horizontal="center" vertical="center"/>
    </xf>
    <xf numFmtId="181" fontId="10" fillId="25" borderId="18" xfId="40" applyNumberFormat="1" applyFill="1" applyBorder="1" applyAlignment="1">
      <alignment horizontal="center" vertical="center"/>
    </xf>
    <xf numFmtId="176" fontId="27" fillId="25" borderId="56" xfId="40" applyNumberFormat="1" applyFont="1" applyFill="1" applyBorder="1" applyAlignment="1">
      <alignment horizontal="center" vertical="center"/>
    </xf>
    <xf numFmtId="181" fontId="30" fillId="25" borderId="57" xfId="40" applyNumberFormat="1" applyFont="1" applyFill="1" applyBorder="1" applyAlignment="1">
      <alignment horizontal="center" vertical="center"/>
    </xf>
    <xf numFmtId="176" fontId="26" fillId="0" borderId="25" xfId="40" applyNumberFormat="1" applyFont="1" applyFill="1" applyBorder="1" applyAlignment="1">
      <alignment horizontal="center" vertical="center"/>
    </xf>
    <xf numFmtId="181" fontId="10" fillId="0" borderId="18" xfId="40" applyNumberFormat="1" applyBorder="1" applyAlignment="1">
      <alignment horizontal="center" vertical="center"/>
    </xf>
    <xf numFmtId="176" fontId="27" fillId="25" borderId="12" xfId="40" applyNumberFormat="1" applyFont="1" applyFill="1" applyBorder="1" applyAlignment="1">
      <alignment horizontal="center" vertical="center"/>
    </xf>
    <xf numFmtId="0" fontId="23" fillId="0" borderId="0" xfId="0" applyFont="1" applyAlignment="1">
      <alignment horizontal="right" vertical="center"/>
    </xf>
    <xf numFmtId="0" fontId="31" fillId="0" borderId="0" xfId="0" applyFont="1">
      <alignment vertical="center"/>
    </xf>
    <xf numFmtId="0" fontId="32" fillId="0" borderId="0" xfId="0" applyFont="1" applyFill="1">
      <alignment vertical="center"/>
    </xf>
    <xf numFmtId="0" fontId="33" fillId="0" borderId="0" xfId="0" applyFont="1" applyAlignment="1">
      <alignment vertical="center"/>
    </xf>
    <xf numFmtId="0" fontId="33" fillId="0" borderId="0" xfId="0" applyFont="1">
      <alignment vertical="center"/>
    </xf>
    <xf numFmtId="0" fontId="11"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6" fillId="0" borderId="0" xfId="0" applyFont="1" applyAlignment="1">
      <alignment horizontal="center" vertical="center"/>
    </xf>
    <xf numFmtId="0" fontId="34" fillId="0" borderId="0" xfId="0" quotePrefix="1" applyFont="1" applyAlignment="1">
      <alignment horizontal="right" vertical="center"/>
    </xf>
    <xf numFmtId="0" fontId="34" fillId="0" borderId="0" xfId="0" applyFont="1" applyAlignment="1">
      <alignment horizontal="right" vertical="center"/>
    </xf>
    <xf numFmtId="0" fontId="37" fillId="0" borderId="59" xfId="0" applyFont="1" applyBorder="1" applyAlignment="1">
      <alignment vertical="distributed" wrapText="1"/>
    </xf>
    <xf numFmtId="0" fontId="37" fillId="0" borderId="60" xfId="0" applyFont="1" applyBorder="1" applyAlignment="1">
      <alignment vertical="center"/>
    </xf>
    <xf numFmtId="0" fontId="38" fillId="0" borderId="61" xfId="0" applyFont="1" applyBorder="1" applyAlignment="1">
      <alignment vertical="distributed" wrapText="1"/>
    </xf>
    <xf numFmtId="0" fontId="37" fillId="0" borderId="0" xfId="0" applyFont="1" applyBorder="1" applyAlignment="1">
      <alignment vertical="center"/>
    </xf>
    <xf numFmtId="0" fontId="37" fillId="0" borderId="10" xfId="0" applyFont="1" applyBorder="1" applyAlignment="1">
      <alignment vertical="center"/>
    </xf>
    <xf numFmtId="0" fontId="39" fillId="0" borderId="12" xfId="0" applyFont="1" applyFill="1" applyBorder="1" applyAlignment="1">
      <alignment vertical="top"/>
    </xf>
    <xf numFmtId="0" fontId="39" fillId="0" borderId="12"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vertical="center"/>
    </xf>
    <xf numFmtId="0" fontId="40" fillId="24" borderId="0" xfId="0" applyFont="1" applyFill="1" applyBorder="1">
      <alignment vertical="center"/>
    </xf>
    <xf numFmtId="0" fontId="39" fillId="24" borderId="0" xfId="0" applyFont="1" applyFill="1" applyBorder="1" applyAlignment="1">
      <alignment vertical="center"/>
    </xf>
    <xf numFmtId="0" fontId="34" fillId="24" borderId="0"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applyAlignment="1">
      <alignment vertical="center" wrapText="1"/>
    </xf>
    <xf numFmtId="0" fontId="33" fillId="24" borderId="0" xfId="0" applyFont="1" applyFill="1" applyBorder="1" applyAlignment="1">
      <alignment vertical="center"/>
    </xf>
    <xf numFmtId="0" fontId="42" fillId="24" borderId="0" xfId="0" applyFont="1" applyFill="1" applyBorder="1" applyAlignment="1">
      <alignment vertical="center"/>
    </xf>
    <xf numFmtId="0" fontId="43" fillId="24" borderId="0" xfId="0" applyFont="1" applyFill="1" applyBorder="1" applyAlignment="1">
      <alignment vertical="center"/>
    </xf>
    <xf numFmtId="0" fontId="23" fillId="26" borderId="0" xfId="0" applyFont="1" applyFill="1" applyBorder="1" applyAlignment="1"/>
    <xf numFmtId="0" fontId="0" fillId="26" borderId="0" xfId="0" applyFill="1" applyAlignment="1"/>
    <xf numFmtId="0" fontId="44" fillId="0" borderId="0" xfId="0" applyFont="1">
      <alignment vertical="center"/>
    </xf>
    <xf numFmtId="0" fontId="45" fillId="0" borderId="0" xfId="0" applyFont="1">
      <alignment vertical="center"/>
    </xf>
    <xf numFmtId="0" fontId="31" fillId="0" borderId="0" xfId="0" applyFont="1" applyBorder="1">
      <alignment vertical="center"/>
    </xf>
    <xf numFmtId="0" fontId="46" fillId="24" borderId="0" xfId="0" applyFont="1" applyFill="1" applyBorder="1" applyAlignment="1">
      <alignment vertical="center"/>
    </xf>
    <xf numFmtId="0" fontId="47" fillId="24" borderId="0" xfId="0" applyFont="1" applyFill="1" applyBorder="1" applyAlignment="1">
      <alignment vertical="center"/>
    </xf>
    <xf numFmtId="0" fontId="48" fillId="24" borderId="0" xfId="0" applyFont="1" applyFill="1" applyBorder="1" applyAlignment="1">
      <alignment vertical="center"/>
    </xf>
    <xf numFmtId="0" fontId="49" fillId="24" borderId="0" xfId="0" applyFont="1" applyFill="1" applyBorder="1" applyAlignment="1">
      <alignment vertical="center"/>
    </xf>
    <xf numFmtId="0" fontId="50" fillId="24" borderId="0" xfId="0" applyFont="1" applyFill="1" applyBorder="1" applyAlignment="1">
      <alignment horizontal="left" vertical="center" indent="1"/>
    </xf>
    <xf numFmtId="0" fontId="51" fillId="24" borderId="0" xfId="0" applyFont="1" applyFill="1" applyBorder="1" applyAlignment="1">
      <alignment vertical="center"/>
    </xf>
    <xf numFmtId="0" fontId="52" fillId="24" borderId="0" xfId="0" applyFont="1" applyFill="1" applyBorder="1" applyAlignment="1">
      <alignment vertical="center"/>
    </xf>
    <xf numFmtId="0" fontId="53" fillId="24" borderId="0" xfId="0" applyFont="1" applyFill="1" applyBorder="1" applyAlignment="1">
      <alignment horizontal="left" vertical="center" indent="1"/>
    </xf>
    <xf numFmtId="0" fontId="54" fillId="24" borderId="0" xfId="0" applyFont="1" applyFill="1" applyBorder="1" applyAlignment="1">
      <alignment horizontal="left" vertical="center" wrapText="1" indent="1"/>
    </xf>
    <xf numFmtId="0" fontId="55" fillId="0" borderId="0" xfId="0" applyFont="1">
      <alignment vertical="center"/>
    </xf>
    <xf numFmtId="4" fontId="34" fillId="0" borderId="0" xfId="0" applyNumberFormat="1" applyFont="1" applyBorder="1" applyAlignment="1">
      <alignment horizontal="center" vertical="center"/>
    </xf>
    <xf numFmtId="0" fontId="56" fillId="0" borderId="0" xfId="0" applyFont="1" applyAlignment="1">
      <alignment horizontal="center" vertical="center"/>
    </xf>
    <xf numFmtId="0" fontId="0" fillId="0" borderId="0" xfId="0" applyFont="1" applyAlignment="1">
      <alignment horizontal="right" vertical="center"/>
    </xf>
    <xf numFmtId="0" fontId="37" fillId="0" borderId="62" xfId="0" applyFont="1" applyBorder="1" applyAlignment="1">
      <alignment vertical="distributed"/>
    </xf>
    <xf numFmtId="0" fontId="38" fillId="0" borderId="63" xfId="0" applyFont="1" applyBorder="1" applyAlignment="1">
      <alignment vertical="distributed"/>
    </xf>
    <xf numFmtId="0" fontId="37" fillId="0" borderId="0" xfId="0" applyFont="1" applyBorder="1" applyAlignment="1">
      <alignment vertical="distributed"/>
    </xf>
    <xf numFmtId="0" fontId="37" fillId="0" borderId="19" xfId="0" applyFont="1" applyBorder="1" applyAlignment="1">
      <alignment vertical="distributed"/>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182" fontId="58" fillId="0" borderId="0" xfId="0" applyNumberFormat="1" applyFont="1" applyBorder="1" applyAlignment="1">
      <alignment vertical="center" wrapText="1"/>
    </xf>
    <xf numFmtId="182" fontId="59" fillId="0" borderId="0" xfId="0" applyNumberFormat="1" applyFont="1" applyBorder="1" applyAlignment="1">
      <alignment vertical="center" wrapText="1"/>
    </xf>
    <xf numFmtId="182" fontId="60" fillId="0" borderId="0" xfId="0" applyNumberFormat="1" applyFont="1" applyBorder="1" applyAlignment="1">
      <alignment vertical="center" wrapText="1"/>
    </xf>
    <xf numFmtId="0" fontId="48" fillId="24" borderId="0" xfId="0" applyFont="1" applyFill="1" applyBorder="1" applyAlignment="1">
      <alignment vertical="center" wrapText="1"/>
    </xf>
    <xf numFmtId="0" fontId="52" fillId="24" borderId="0" xfId="0" applyFont="1" applyFill="1" applyBorder="1" applyAlignment="1">
      <alignment vertical="distributed" wrapText="1"/>
    </xf>
    <xf numFmtId="0" fontId="31" fillId="0" borderId="0" xfId="0" applyFont="1" applyAlignment="1">
      <alignment vertical="center"/>
    </xf>
    <xf numFmtId="0" fontId="11" fillId="0" borderId="0" xfId="0" applyFont="1" applyAlignment="1">
      <alignment vertical="center"/>
    </xf>
    <xf numFmtId="0" fontId="48" fillId="24" borderId="0" xfId="0" applyFont="1" applyFill="1" applyBorder="1" applyAlignment="1">
      <alignment horizontal="left" vertical="center" wrapText="1" indent="1"/>
    </xf>
    <xf numFmtId="0" fontId="0" fillId="24" borderId="0" xfId="0" applyFont="1" applyFill="1" applyBorder="1" applyAlignment="1">
      <alignment vertical="center"/>
    </xf>
    <xf numFmtId="0" fontId="0" fillId="24" borderId="0" xfId="0" applyFont="1" applyFill="1" applyBorder="1" applyAlignment="1">
      <alignment horizontal="left" vertical="center"/>
    </xf>
    <xf numFmtId="0" fontId="61" fillId="0" borderId="0" xfId="0" applyFont="1">
      <alignment vertical="center"/>
    </xf>
    <xf numFmtId="0" fontId="46" fillId="26" borderId="0" xfId="0" applyFont="1" applyFill="1" applyBorder="1" applyAlignment="1">
      <alignment vertical="center"/>
    </xf>
    <xf numFmtId="0" fontId="43" fillId="26" borderId="0" xfId="0" applyFont="1" applyFill="1" applyBorder="1" applyAlignment="1">
      <alignment vertical="center"/>
    </xf>
    <xf numFmtId="0" fontId="47" fillId="26" borderId="0" xfId="0" applyFont="1" applyFill="1" applyBorder="1" applyAlignment="1">
      <alignment vertical="center"/>
    </xf>
    <xf numFmtId="182" fontId="64" fillId="0" borderId="0" xfId="0" applyNumberFormat="1" applyFont="1" applyBorder="1" applyAlignment="1">
      <alignment horizontal="center" vertical="center"/>
    </xf>
    <xf numFmtId="0" fontId="65" fillId="24" borderId="0" xfId="0" applyFont="1" applyFill="1" applyBorder="1">
      <alignment vertical="center"/>
    </xf>
    <xf numFmtId="0" fontId="37" fillId="0" borderId="10" xfId="0" applyFont="1" applyBorder="1" applyAlignment="1">
      <alignment vertical="distributed"/>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9" fillId="0" borderId="0" xfId="0" applyFont="1" applyFill="1" applyBorder="1" applyAlignment="1">
      <alignment vertical="center"/>
    </xf>
    <xf numFmtId="0" fontId="41" fillId="0" borderId="72" xfId="0" applyFont="1" applyFill="1" applyBorder="1" applyAlignment="1">
      <alignment horizontal="left" vertical="center" wrapText="1" indent="1"/>
    </xf>
    <xf numFmtId="0" fontId="41" fillId="0" borderId="19" xfId="0" applyFont="1" applyFill="1" applyBorder="1" applyAlignment="1">
      <alignment horizontal="left" vertical="center" wrapText="1" indent="1"/>
    </xf>
    <xf numFmtId="0" fontId="41" fillId="0" borderId="72" xfId="0" applyFont="1" applyFill="1" applyBorder="1" applyAlignment="1">
      <alignment vertical="center"/>
    </xf>
    <xf numFmtId="0" fontId="67" fillId="0" borderId="72" xfId="0" applyFont="1" applyBorder="1" applyAlignment="1">
      <alignment horizontal="left" vertical="center" wrapText="1" indent="1"/>
    </xf>
    <xf numFmtId="0" fontId="39" fillId="24" borderId="0" xfId="0" applyFont="1" applyFill="1" applyBorder="1" applyAlignment="1">
      <alignment vertical="distributed" wrapText="1"/>
    </xf>
    <xf numFmtId="0" fontId="41" fillId="0" borderId="0" xfId="0" applyFont="1" applyFill="1" applyBorder="1" applyAlignment="1">
      <alignment vertical="center" wrapText="1"/>
    </xf>
    <xf numFmtId="0" fontId="43" fillId="0" borderId="20" xfId="0" applyFont="1" applyFill="1" applyBorder="1" applyAlignment="1">
      <alignment horizontal="left" vertical="center" indent="1"/>
    </xf>
    <xf numFmtId="0" fontId="43" fillId="0" borderId="19" xfId="0" applyFont="1" applyFill="1" applyBorder="1" applyAlignment="1">
      <alignment horizontal="left" vertical="center" indent="1"/>
    </xf>
    <xf numFmtId="0" fontId="68" fillId="0" borderId="20" xfId="0" applyFont="1" applyBorder="1" applyAlignment="1">
      <alignment horizontal="left" vertical="center" indent="1"/>
    </xf>
    <xf numFmtId="0" fontId="33" fillId="24" borderId="0" xfId="0" applyFont="1" applyFill="1" applyBorder="1" applyAlignment="1">
      <alignment horizontal="center" vertical="center"/>
    </xf>
    <xf numFmtId="0" fontId="48" fillId="26" borderId="0" xfId="0" applyFont="1" applyFill="1" applyBorder="1" applyAlignment="1">
      <alignment horizontal="center" vertical="center"/>
    </xf>
    <xf numFmtId="0" fontId="48" fillId="24" borderId="0" xfId="0" applyFont="1" applyFill="1" applyBorder="1" applyAlignment="1">
      <alignment horizontal="center" vertical="center"/>
    </xf>
    <xf numFmtId="0" fontId="33" fillId="26" borderId="0" xfId="0" applyFont="1" applyFill="1" applyBorder="1" applyAlignment="1">
      <alignment horizontal="center" vertical="center"/>
    </xf>
    <xf numFmtId="0" fontId="33" fillId="24" borderId="0" xfId="0" applyFont="1" applyFill="1" applyBorder="1" applyAlignment="1">
      <alignment horizontal="center" vertical="center" wrapText="1"/>
    </xf>
    <xf numFmtId="0" fontId="48" fillId="26" borderId="0" xfId="0" applyFont="1" applyFill="1" applyBorder="1" applyAlignment="1">
      <alignment vertical="center"/>
    </xf>
    <xf numFmtId="0" fontId="33" fillId="26" borderId="0" xfId="0" applyFont="1" applyFill="1" applyBorder="1" applyAlignment="1">
      <alignment vertical="center"/>
    </xf>
    <xf numFmtId="182" fontId="64" fillId="0" borderId="0" xfId="0" quotePrefix="1" applyNumberFormat="1" applyFont="1" applyBorder="1" applyAlignment="1">
      <alignment horizontal="center" vertical="center" shrinkToFit="1"/>
    </xf>
    <xf numFmtId="0" fontId="39" fillId="24" borderId="0" xfId="0" applyFont="1" applyFill="1" applyBorder="1" applyAlignment="1">
      <alignment horizontal="center" vertical="center"/>
    </xf>
    <xf numFmtId="0" fontId="34" fillId="0" borderId="0" xfId="0" applyFont="1" applyAlignment="1">
      <alignment vertical="center"/>
    </xf>
    <xf numFmtId="0" fontId="64" fillId="0" borderId="0" xfId="0" applyFont="1" applyAlignment="1">
      <alignment vertical="center"/>
    </xf>
    <xf numFmtId="0" fontId="45" fillId="24" borderId="0" xfId="0" applyFont="1" applyFill="1" applyBorder="1" applyAlignment="1">
      <alignment horizontal="center" vertical="center"/>
    </xf>
    <xf numFmtId="4" fontId="0" fillId="0" borderId="0" xfId="0" applyNumberFormat="1" applyFont="1" applyBorder="1" applyAlignment="1">
      <alignment horizontal="center" vertical="center"/>
    </xf>
    <xf numFmtId="182" fontId="64" fillId="0" borderId="0" xfId="0" applyNumberFormat="1" applyFont="1" applyBorder="1" applyAlignment="1">
      <alignment horizontal="center" vertical="center" shrinkToFit="1"/>
    </xf>
    <xf numFmtId="0" fontId="69" fillId="0" borderId="0" xfId="0" applyFont="1" applyBorder="1" applyAlignment="1">
      <alignment vertical="center"/>
    </xf>
    <xf numFmtId="0" fontId="56" fillId="0" borderId="0" xfId="0" applyFont="1" applyBorder="1" applyAlignment="1">
      <alignment vertical="center"/>
    </xf>
    <xf numFmtId="4" fontId="0" fillId="0" borderId="19" xfId="0" applyNumberFormat="1" applyFont="1" applyBorder="1" applyAlignment="1">
      <alignment horizontal="center" vertical="center"/>
    </xf>
    <xf numFmtId="0" fontId="37" fillId="0" borderId="77" xfId="0" applyFont="1" applyBorder="1" applyAlignment="1">
      <alignment vertical="distributed"/>
    </xf>
    <xf numFmtId="0" fontId="37" fillId="0" borderId="78" xfId="0" applyFont="1" applyBorder="1" applyAlignment="1">
      <alignment vertical="center"/>
    </xf>
    <xf numFmtId="0" fontId="70" fillId="0" borderId="78" xfId="0" applyFont="1" applyFill="1" applyBorder="1" applyAlignment="1">
      <alignment vertical="center"/>
    </xf>
    <xf numFmtId="0" fontId="38" fillId="0" borderId="79" xfId="0" applyFont="1" applyBorder="1" applyAlignment="1">
      <alignment vertical="distributed"/>
    </xf>
    <xf numFmtId="0" fontId="37" fillId="0" borderId="17" xfId="0" applyFont="1" applyBorder="1" applyAlignment="1">
      <alignment vertical="distributed"/>
    </xf>
    <xf numFmtId="0" fontId="41" fillId="0" borderId="56" xfId="0" applyFont="1" applyFill="1" applyBorder="1" applyAlignment="1">
      <alignment vertical="center" wrapText="1"/>
    </xf>
    <xf numFmtId="0" fontId="43" fillId="0" borderId="18" xfId="0" applyFont="1" applyFill="1" applyBorder="1" applyAlignment="1">
      <alignment horizontal="left" vertical="center" indent="1"/>
    </xf>
    <xf numFmtId="0" fontId="43" fillId="0" borderId="17" xfId="0" applyFont="1" applyFill="1" applyBorder="1" applyAlignment="1">
      <alignment horizontal="left" vertical="center" indent="1"/>
    </xf>
    <xf numFmtId="0" fontId="68" fillId="0" borderId="18" xfId="0" applyFont="1" applyBorder="1" applyAlignment="1">
      <alignment horizontal="left" vertical="center" indent="1"/>
    </xf>
    <xf numFmtId="182" fontId="13" fillId="0" borderId="0" xfId="0" applyNumberFormat="1" applyFont="1" applyBorder="1" applyAlignment="1">
      <alignment horizontal="center" vertical="center"/>
    </xf>
    <xf numFmtId="0" fontId="34" fillId="0" borderId="0" xfId="0" applyFont="1" applyBorder="1" applyAlignment="1">
      <alignment vertical="center" wrapText="1"/>
    </xf>
    <xf numFmtId="0" fontId="31" fillId="0" borderId="0" xfId="0" applyFont="1" applyAlignment="1">
      <alignment vertical="center" wrapText="1"/>
    </xf>
    <xf numFmtId="0" fontId="32" fillId="0" borderId="0" xfId="0" applyFont="1" applyFill="1" applyAlignment="1">
      <alignment vertical="center" wrapText="1"/>
    </xf>
    <xf numFmtId="0" fontId="47" fillId="0" borderId="0" xfId="0" applyFont="1">
      <alignment vertical="center"/>
    </xf>
    <xf numFmtId="0" fontId="0"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xf>
    <xf numFmtId="0" fontId="47" fillId="0" borderId="0" xfId="0" applyFont="1" applyBorder="1">
      <alignment vertical="center"/>
    </xf>
    <xf numFmtId="0" fontId="71" fillId="0" borderId="0" xfId="0" applyFont="1" applyBorder="1">
      <alignment vertical="center"/>
    </xf>
    <xf numFmtId="0" fontId="58" fillId="26" borderId="0" xfId="43" applyNumberFormat="1" applyFont="1" applyFill="1" applyBorder="1" applyAlignment="1">
      <alignment horizontal="center" vertical="center"/>
    </xf>
    <xf numFmtId="183" fontId="58" fillId="0" borderId="0" xfId="43" applyNumberFormat="1" applyFont="1" applyBorder="1" applyAlignment="1">
      <alignment horizontal="center" vertical="center" shrinkToFit="1"/>
    </xf>
    <xf numFmtId="182" fontId="64" fillId="0" borderId="0" xfId="0" applyNumberFormat="1" applyFont="1" applyBorder="1" applyAlignment="1">
      <alignment horizontal="center" vertical="center" wrapText="1"/>
    </xf>
    <xf numFmtId="0" fontId="64" fillId="0" borderId="0" xfId="0" applyNumberFormat="1" applyFont="1" applyBorder="1" applyAlignment="1">
      <alignment vertical="center"/>
    </xf>
    <xf numFmtId="182" fontId="64" fillId="0" borderId="0" xfId="0" applyNumberFormat="1" applyFont="1" applyBorder="1" applyAlignment="1">
      <alignment vertical="center"/>
    </xf>
    <xf numFmtId="0" fontId="64" fillId="0" borderId="0" xfId="0" applyNumberFormat="1" applyFont="1">
      <alignment vertical="center"/>
    </xf>
    <xf numFmtId="0" fontId="72" fillId="0" borderId="0" xfId="0" applyFont="1">
      <alignment vertical="center"/>
    </xf>
    <xf numFmtId="0" fontId="73" fillId="0" borderId="0" xfId="0" applyFont="1">
      <alignment vertical="center"/>
    </xf>
    <xf numFmtId="182" fontId="64" fillId="0" borderId="0" xfId="0" applyNumberFormat="1" applyFont="1" applyBorder="1" applyAlignment="1">
      <alignment vertical="center" wrapText="1"/>
    </xf>
    <xf numFmtId="184" fontId="58" fillId="0" borderId="0" xfId="44" applyNumberFormat="1" applyFont="1" applyBorder="1" applyAlignment="1">
      <alignment vertical="center" shrinkToFit="1"/>
    </xf>
    <xf numFmtId="0" fontId="34"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185" fontId="64" fillId="0" borderId="0" xfId="0" applyNumberFormat="1" applyFont="1" applyBorder="1" applyAlignment="1">
      <alignment vertical="center" shrinkToFit="1"/>
    </xf>
    <xf numFmtId="0" fontId="58" fillId="26" borderId="0" xfId="43" applyNumberFormat="1" applyFont="1" applyFill="1" applyBorder="1" applyAlignment="1">
      <alignment horizontal="center" vertical="center" wrapText="1"/>
    </xf>
    <xf numFmtId="183" fontId="58" fillId="0" borderId="0" xfId="43" applyNumberFormat="1" applyFont="1" applyBorder="1" applyAlignment="1">
      <alignment vertical="center" shrinkToFit="1"/>
    </xf>
    <xf numFmtId="183" fontId="11" fillId="0" borderId="0" xfId="0" applyNumberFormat="1" applyFont="1">
      <alignment vertical="center"/>
    </xf>
    <xf numFmtId="0" fontId="11" fillId="0" borderId="0" xfId="0" applyFont="1" applyBorder="1" applyAlignment="1">
      <alignment horizontal="center" vertical="center"/>
    </xf>
    <xf numFmtId="177" fontId="64" fillId="0" borderId="0" xfId="0" applyNumberFormat="1" applyFont="1" applyBorder="1" applyAlignment="1">
      <alignment horizontal="right" vertical="center" shrinkToFit="1"/>
    </xf>
    <xf numFmtId="185" fontId="64" fillId="0" borderId="0" xfId="0" applyNumberFormat="1" applyFont="1" applyBorder="1" applyAlignment="1">
      <alignment horizontal="right" vertical="center" shrinkToFit="1"/>
    </xf>
    <xf numFmtId="177" fontId="64" fillId="0" borderId="0" xfId="0" applyNumberFormat="1" applyFont="1" applyBorder="1" applyAlignment="1">
      <alignment vertical="center" shrinkToFit="1"/>
    </xf>
    <xf numFmtId="0" fontId="64" fillId="26" borderId="0" xfId="44" applyFont="1" applyFill="1" applyBorder="1" applyAlignment="1">
      <alignment horizontal="center" vertical="center" wrapText="1"/>
    </xf>
    <xf numFmtId="184" fontId="64" fillId="0" borderId="0" xfId="44" applyNumberFormat="1" applyFont="1" applyBorder="1" applyAlignment="1">
      <alignment vertical="center" shrinkToFit="1"/>
    </xf>
    <xf numFmtId="184" fontId="64" fillId="0" borderId="0" xfId="44" applyNumberFormat="1" applyFont="1" applyBorder="1" applyAlignment="1">
      <alignment vertical="center"/>
    </xf>
    <xf numFmtId="177" fontId="64" fillId="0" borderId="0" xfId="0" applyNumberFormat="1" applyFont="1" applyFill="1" applyBorder="1" applyAlignment="1">
      <alignment vertical="center" wrapText="1" shrinkToFit="1"/>
    </xf>
    <xf numFmtId="0" fontId="64" fillId="0" borderId="0" xfId="0" applyNumberFormat="1" applyFont="1" applyBorder="1">
      <alignment vertical="center"/>
    </xf>
    <xf numFmtId="0" fontId="58" fillId="0" borderId="0" xfId="44" applyFont="1" applyBorder="1" applyAlignment="1">
      <alignment horizontal="center" vertical="center"/>
    </xf>
    <xf numFmtId="184" fontId="64" fillId="0" borderId="0" xfId="44" applyNumberFormat="1" applyFont="1" applyAlignment="1">
      <alignment vertical="center"/>
    </xf>
    <xf numFmtId="0" fontId="34" fillId="0" borderId="0" xfId="0" applyFont="1" applyBorder="1">
      <alignment vertical="center"/>
    </xf>
    <xf numFmtId="186" fontId="71" fillId="0" borderId="0" xfId="0" applyNumberFormat="1" applyFont="1" applyBorder="1">
      <alignment vertical="center"/>
    </xf>
    <xf numFmtId="0" fontId="33" fillId="24" borderId="0" xfId="0" applyFont="1" applyFill="1" applyBorder="1" applyAlignment="1">
      <alignment horizontal="left" vertical="center"/>
    </xf>
    <xf numFmtId="0" fontId="66" fillId="24" borderId="0" xfId="0" applyFont="1" applyFill="1" applyBorder="1" applyAlignment="1">
      <alignment vertical="center"/>
    </xf>
    <xf numFmtId="0" fontId="70" fillId="0" borderId="0" xfId="0" applyFont="1" applyFill="1" applyBorder="1" applyAlignment="1">
      <alignment vertical="center"/>
    </xf>
    <xf numFmtId="0" fontId="41" fillId="0" borderId="11" xfId="0" applyFont="1" applyFill="1" applyBorder="1" applyAlignment="1">
      <alignment horizontal="left" vertical="center" wrapText="1" indent="1"/>
    </xf>
    <xf numFmtId="0" fontId="41" fillId="0" borderId="10" xfId="0" applyFont="1" applyFill="1" applyBorder="1" applyAlignment="1">
      <alignment horizontal="left" vertical="center" wrapText="1" indent="1"/>
    </xf>
    <xf numFmtId="0" fontId="41" fillId="0" borderId="11" xfId="0" applyFont="1" applyFill="1" applyBorder="1" applyAlignment="1">
      <alignment vertical="center"/>
    </xf>
    <xf numFmtId="0" fontId="39" fillId="0" borderId="12" xfId="0" applyFont="1" applyFill="1" applyBorder="1">
      <alignment vertical="center"/>
    </xf>
    <xf numFmtId="0" fontId="67" fillId="0" borderId="11" xfId="0" applyFont="1" applyBorder="1" applyAlignment="1">
      <alignment horizontal="left" vertical="center" wrapText="1" indent="1"/>
    </xf>
    <xf numFmtId="0" fontId="74" fillId="24" borderId="0" xfId="0" applyFont="1" applyFill="1" applyBorder="1" applyAlignment="1">
      <alignment vertical="center"/>
    </xf>
    <xf numFmtId="0" fontId="40" fillId="0" borderId="0" xfId="0" applyFont="1">
      <alignment vertical="center"/>
    </xf>
    <xf numFmtId="185" fontId="64" fillId="0" borderId="0" xfId="0" applyNumberFormat="1" applyFont="1" applyBorder="1" applyAlignment="1">
      <alignment horizontal="center" vertical="center" shrinkToFit="1"/>
    </xf>
    <xf numFmtId="38" fontId="76" fillId="0" borderId="0" xfId="54" applyFont="1" applyBorder="1">
      <alignment vertical="center"/>
    </xf>
    <xf numFmtId="38" fontId="11" fillId="0" borderId="0" xfId="54" applyFont="1" applyBorder="1">
      <alignment vertical="center"/>
    </xf>
    <xf numFmtId="180" fontId="64" fillId="0" borderId="0" xfId="54" applyNumberFormat="1" applyFont="1" applyBorder="1" applyAlignment="1">
      <alignment horizontal="right" vertical="center" shrinkToFit="1"/>
    </xf>
    <xf numFmtId="180" fontId="11" fillId="0" borderId="0" xfId="54" applyNumberFormat="1" applyFont="1" applyBorder="1">
      <alignment vertical="center"/>
    </xf>
    <xf numFmtId="186" fontId="11" fillId="0" borderId="0" xfId="0" applyNumberFormat="1" applyFont="1" applyBorder="1">
      <alignment vertical="center"/>
    </xf>
    <xf numFmtId="0" fontId="58" fillId="0" borderId="0" xfId="44" applyFont="1" applyAlignment="1">
      <alignment horizontal="center" vertical="center"/>
    </xf>
    <xf numFmtId="0" fontId="23" fillId="0" borderId="72" xfId="40" applyFont="1" applyBorder="1" applyAlignment="1">
      <alignment horizontal="center" vertical="center"/>
    </xf>
    <xf numFmtId="181" fontId="26" fillId="25" borderId="72" xfId="40" applyNumberFormat="1" applyFont="1" applyFill="1" applyBorder="1" applyAlignment="1">
      <alignment horizontal="center" vertical="center"/>
    </xf>
    <xf numFmtId="0" fontId="23" fillId="0" borderId="10"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12" xfId="0" applyFont="1" applyBorder="1">
      <alignment vertical="center"/>
    </xf>
    <xf numFmtId="176" fontId="26" fillId="25" borderId="0" xfId="40" applyNumberFormat="1" applyFont="1" applyFill="1" applyAlignment="1">
      <alignment horizontal="center" vertical="center"/>
    </xf>
    <xf numFmtId="0" fontId="23" fillId="0" borderId="11" xfId="40" applyFont="1" applyBorder="1">
      <alignment vertical="center"/>
    </xf>
    <xf numFmtId="0" fontId="23" fillId="0" borderId="17" xfId="40" applyFont="1" applyBorder="1">
      <alignment vertical="center"/>
    </xf>
    <xf numFmtId="0" fontId="23" fillId="0" borderId="18" xfId="40" applyFont="1" applyBorder="1">
      <alignment vertical="center"/>
    </xf>
    <xf numFmtId="0" fontId="25" fillId="0" borderId="22" xfId="0" applyFont="1" applyBorder="1">
      <alignment vertical="center"/>
    </xf>
    <xf numFmtId="176" fontId="27" fillId="25" borderId="0" xfId="40" applyNumberFormat="1" applyFont="1" applyFill="1" applyAlignment="1">
      <alignment horizontal="center" vertical="center"/>
    </xf>
    <xf numFmtId="0" fontId="25" fillId="0" borderId="21" xfId="0" applyFont="1" applyBorder="1">
      <alignment vertical="center"/>
    </xf>
    <xf numFmtId="0" fontId="23" fillId="0" borderId="24" xfId="0" applyFont="1" applyBorder="1">
      <alignment vertical="center"/>
    </xf>
    <xf numFmtId="176" fontId="26" fillId="0" borderId="16" xfId="40" applyNumberFormat="1" applyFont="1" applyBorder="1" applyAlignment="1">
      <alignment horizontal="center" vertical="center"/>
    </xf>
    <xf numFmtId="176" fontId="26" fillId="0" borderId="55" xfId="40" applyNumberFormat="1" applyFont="1" applyBorder="1" applyAlignment="1">
      <alignment horizontal="center" vertical="center"/>
    </xf>
    <xf numFmtId="176" fontId="26" fillId="0" borderId="25" xfId="40" applyNumberFormat="1" applyFont="1" applyBorder="1" applyAlignment="1">
      <alignment horizontal="center" vertical="center"/>
    </xf>
    <xf numFmtId="181" fontId="26" fillId="0" borderId="72" xfId="40" applyNumberFormat="1" applyFont="1" applyBorder="1" applyAlignment="1">
      <alignment horizontal="center" vertical="center"/>
    </xf>
    <xf numFmtId="0" fontId="23" fillId="0" borderId="53" xfId="0" applyFont="1" applyBorder="1">
      <alignment vertical="center"/>
    </xf>
    <xf numFmtId="0" fontId="27" fillId="0" borderId="39" xfId="40" applyFont="1" applyBorder="1" applyAlignment="1">
      <alignment horizontal="right" vertical="center"/>
    </xf>
    <xf numFmtId="0" fontId="27" fillId="0" borderId="42" xfId="40" applyFont="1" applyBorder="1" applyAlignment="1">
      <alignment horizontal="right" vertical="center"/>
    </xf>
    <xf numFmtId="0" fontId="27" fillId="0" borderId="50" xfId="40" applyFont="1" applyBorder="1" applyAlignment="1">
      <alignment horizontal="right" vertical="center"/>
    </xf>
    <xf numFmtId="0" fontId="27" fillId="0" borderId="47" xfId="40" applyFont="1" applyBorder="1" applyAlignment="1">
      <alignment horizontal="right" vertical="center"/>
    </xf>
    <xf numFmtId="0" fontId="23" fillId="0" borderId="13" xfId="40" applyFont="1" applyBorder="1" applyAlignment="1">
      <alignment horizontal="center" vertical="center" textRotation="255"/>
    </xf>
    <xf numFmtId="0" fontId="23" fillId="0" borderId="14" xfId="40" applyFont="1" applyBorder="1" applyAlignment="1">
      <alignment horizontal="center" vertical="center" textRotation="255"/>
    </xf>
    <xf numFmtId="0" fontId="23" fillId="0" borderId="15" xfId="40" applyFont="1" applyBorder="1" applyAlignment="1">
      <alignment horizontal="center" vertical="center" textRotation="255"/>
    </xf>
    <xf numFmtId="176" fontId="26" fillId="0" borderId="27" xfId="40" applyNumberFormat="1" applyFont="1" applyBorder="1" applyAlignment="1">
      <alignment horizontal="center" vertical="center"/>
    </xf>
    <xf numFmtId="176" fontId="26" fillId="0" borderId="14" xfId="40" applyNumberFormat="1" applyFont="1" applyBorder="1" applyAlignment="1">
      <alignment horizontal="center" vertical="center"/>
    </xf>
    <xf numFmtId="0" fontId="10" fillId="0" borderId="31" xfId="40" applyBorder="1" applyAlignment="1">
      <alignment horizontal="right" vertical="center"/>
    </xf>
    <xf numFmtId="0" fontId="10" fillId="0" borderId="34" xfId="40" applyBorder="1" applyAlignment="1">
      <alignment horizontal="right" vertical="center"/>
    </xf>
    <xf numFmtId="0" fontId="10" fillId="0" borderId="39" xfId="40" applyBorder="1" applyAlignment="1">
      <alignment horizontal="right" vertical="center"/>
    </xf>
    <xf numFmtId="0" fontId="10" fillId="0" borderId="42" xfId="40" applyBorder="1" applyAlignment="1">
      <alignment horizontal="right" vertical="center"/>
    </xf>
    <xf numFmtId="0" fontId="10" fillId="0" borderId="50" xfId="40" applyBorder="1" applyAlignment="1">
      <alignment horizontal="right" vertical="center"/>
    </xf>
    <xf numFmtId="0" fontId="10" fillId="0" borderId="47" xfId="40" applyBorder="1" applyAlignment="1">
      <alignment horizontal="right" vertical="center"/>
    </xf>
    <xf numFmtId="0" fontId="27" fillId="0" borderId="31" xfId="40" applyFont="1" applyBorder="1" applyAlignment="1">
      <alignment horizontal="right" vertical="center"/>
    </xf>
    <xf numFmtId="0" fontId="27" fillId="0" borderId="34" xfId="40" applyFont="1" applyBorder="1" applyAlignment="1">
      <alignment horizontal="right" vertical="center"/>
    </xf>
    <xf numFmtId="176" fontId="26" fillId="0" borderId="23" xfId="40" applyNumberFormat="1" applyFont="1" applyFill="1" applyBorder="1" applyAlignment="1">
      <alignment horizontal="center" vertical="center"/>
    </xf>
    <xf numFmtId="176" fontId="26" fillId="0" borderId="24" xfId="40" applyNumberFormat="1" applyFont="1" applyFill="1" applyBorder="1" applyAlignment="1">
      <alignment horizontal="center" vertical="center"/>
    </xf>
    <xf numFmtId="179" fontId="26" fillId="25" borderId="49" xfId="40" applyNumberFormat="1" applyFont="1" applyFill="1" applyBorder="1" applyAlignment="1">
      <alignment vertical="center"/>
    </xf>
    <xf numFmtId="0" fontId="10" fillId="25" borderId="51" xfId="40" applyFill="1" applyBorder="1" applyAlignment="1">
      <alignment vertical="center"/>
    </xf>
    <xf numFmtId="177" fontId="26" fillId="25" borderId="33" xfId="40" applyNumberFormat="1" applyFont="1" applyFill="1" applyBorder="1" applyAlignment="1">
      <alignment horizontal="right" vertical="center"/>
    </xf>
    <xf numFmtId="177" fontId="26" fillId="25" borderId="35" xfId="40" applyNumberFormat="1" applyFont="1" applyFill="1" applyBorder="1" applyAlignment="1">
      <alignment horizontal="right" vertical="center"/>
    </xf>
    <xf numFmtId="177" fontId="26" fillId="25" borderId="41" xfId="40" applyNumberFormat="1" applyFont="1" applyFill="1" applyBorder="1" applyAlignment="1">
      <alignment horizontal="right" vertical="center"/>
    </xf>
    <xf numFmtId="177" fontId="26" fillId="25" borderId="43" xfId="40" applyNumberFormat="1" applyFont="1" applyFill="1" applyBorder="1" applyAlignment="1">
      <alignment horizontal="right" vertical="center"/>
    </xf>
    <xf numFmtId="0" fontId="27" fillId="25" borderId="49" xfId="40" applyFont="1" applyFill="1" applyBorder="1" applyAlignment="1">
      <alignment horizontal="right" vertical="center"/>
    </xf>
    <xf numFmtId="0" fontId="27" fillId="25" borderId="51" xfId="40" applyFont="1" applyFill="1" applyBorder="1" applyAlignment="1">
      <alignment horizontal="right" vertical="center"/>
    </xf>
    <xf numFmtId="176" fontId="26" fillId="0" borderId="13" xfId="40" applyNumberFormat="1" applyFont="1" applyFill="1" applyBorder="1" applyAlignment="1">
      <alignment horizontal="center" vertical="center"/>
    </xf>
    <xf numFmtId="179" fontId="26" fillId="25" borderId="50" xfId="40" applyNumberFormat="1" applyFont="1" applyFill="1" applyBorder="1" applyAlignment="1">
      <alignment vertical="center"/>
    </xf>
    <xf numFmtId="0" fontId="10" fillId="25" borderId="48" xfId="40" applyFill="1" applyBorder="1" applyAlignment="1">
      <alignment vertical="center"/>
    </xf>
    <xf numFmtId="177" fontId="26" fillId="25" borderId="32" xfId="40" applyNumberFormat="1" applyFont="1" applyFill="1" applyBorder="1" applyAlignment="1">
      <alignment horizontal="right" vertical="center"/>
    </xf>
    <xf numFmtId="177" fontId="26" fillId="25" borderId="40" xfId="40" applyNumberFormat="1" applyFont="1" applyFill="1" applyBorder="1" applyAlignment="1">
      <alignment horizontal="right" vertical="center"/>
    </xf>
    <xf numFmtId="0" fontId="27" fillId="25" borderId="48" xfId="40" applyFont="1" applyFill="1" applyBorder="1" applyAlignment="1">
      <alignment horizontal="right" vertical="center"/>
    </xf>
    <xf numFmtId="177" fontId="26" fillId="25" borderId="31" xfId="40" applyNumberFormat="1" applyFont="1" applyFill="1" applyBorder="1" applyAlignment="1">
      <alignment horizontal="right" vertical="center"/>
    </xf>
    <xf numFmtId="177" fontId="26" fillId="25" borderId="39" xfId="40" applyNumberFormat="1" applyFont="1" applyFill="1" applyBorder="1" applyAlignment="1">
      <alignment horizontal="right" vertical="center"/>
    </xf>
    <xf numFmtId="0" fontId="27" fillId="25" borderId="50" xfId="40" applyFont="1" applyFill="1" applyBorder="1" applyAlignment="1">
      <alignment horizontal="right" vertical="center"/>
    </xf>
    <xf numFmtId="176" fontId="26" fillId="0" borderId="26" xfId="40" applyNumberFormat="1" applyFont="1" applyBorder="1" applyAlignment="1">
      <alignment horizontal="center" vertical="center"/>
    </xf>
    <xf numFmtId="179" fontId="26" fillId="25" borderId="46" xfId="40" applyNumberFormat="1" applyFont="1" applyFill="1" applyBorder="1" applyAlignment="1">
      <alignment vertical="center"/>
    </xf>
    <xf numFmtId="177" fontId="26" fillId="25" borderId="30" xfId="40" applyNumberFormat="1" applyFont="1" applyFill="1" applyBorder="1" applyAlignment="1">
      <alignment horizontal="right" vertical="center"/>
    </xf>
    <xf numFmtId="177" fontId="26" fillId="25" borderId="38" xfId="40" applyNumberFormat="1" applyFont="1" applyFill="1" applyBorder="1" applyAlignment="1">
      <alignment horizontal="right" vertical="center"/>
    </xf>
    <xf numFmtId="0" fontId="27" fillId="25" borderId="46" xfId="40" applyFont="1" applyFill="1" applyBorder="1" applyAlignment="1">
      <alignment horizontal="right" vertical="center"/>
    </xf>
    <xf numFmtId="0" fontId="10" fillId="25" borderId="47" xfId="40" applyFill="1" applyBorder="1" applyAlignment="1">
      <alignment vertical="center"/>
    </xf>
    <xf numFmtId="177" fontId="26" fillId="25" borderId="34" xfId="40" applyNumberFormat="1" applyFont="1" applyFill="1" applyBorder="1" applyAlignment="1">
      <alignment horizontal="right" vertical="center"/>
    </xf>
    <xf numFmtId="177" fontId="26" fillId="25" borderId="42" xfId="40" applyNumberFormat="1" applyFont="1" applyFill="1" applyBorder="1" applyAlignment="1">
      <alignment horizontal="right" vertical="center"/>
    </xf>
    <xf numFmtId="0" fontId="27" fillId="25" borderId="47" xfId="40" applyFont="1" applyFill="1" applyBorder="1" applyAlignment="1">
      <alignment horizontal="right" vertical="center"/>
    </xf>
    <xf numFmtId="0" fontId="25" fillId="25" borderId="49" xfId="40" applyFont="1" applyFill="1" applyBorder="1" applyAlignment="1">
      <alignment horizontal="right" vertical="center"/>
    </xf>
    <xf numFmtId="0" fontId="25" fillId="25" borderId="48" xfId="40" applyFont="1" applyFill="1" applyBorder="1" applyAlignment="1">
      <alignment horizontal="right" vertical="center"/>
    </xf>
    <xf numFmtId="176" fontId="27" fillId="0" borderId="13" xfId="40" applyNumberFormat="1" applyFont="1" applyFill="1" applyBorder="1" applyAlignment="1">
      <alignment horizontal="center" vertical="center"/>
    </xf>
    <xf numFmtId="176" fontId="27" fillId="0" borderId="14" xfId="40" applyNumberFormat="1" applyFont="1" applyFill="1" applyBorder="1" applyAlignment="1">
      <alignment horizontal="center" vertical="center"/>
    </xf>
    <xf numFmtId="176" fontId="27" fillId="0" borderId="23" xfId="40" applyNumberFormat="1" applyFont="1" applyFill="1" applyBorder="1" applyAlignment="1">
      <alignment horizontal="center" vertical="center"/>
    </xf>
    <xf numFmtId="176" fontId="27" fillId="0" borderId="24" xfId="40" applyNumberFormat="1" applyFont="1" applyFill="1" applyBorder="1" applyAlignment="1">
      <alignment horizontal="center" vertical="center"/>
    </xf>
    <xf numFmtId="179" fontId="27" fillId="25" borderId="49" xfId="40" applyNumberFormat="1" applyFont="1" applyFill="1" applyBorder="1" applyAlignment="1">
      <alignment vertical="center"/>
    </xf>
    <xf numFmtId="177" fontId="27" fillId="25" borderId="33" xfId="40" applyNumberFormat="1" applyFont="1" applyFill="1" applyBorder="1" applyAlignment="1">
      <alignment horizontal="right" vertical="center"/>
    </xf>
    <xf numFmtId="177" fontId="27" fillId="25" borderId="32" xfId="40" applyNumberFormat="1" applyFont="1" applyFill="1" applyBorder="1" applyAlignment="1">
      <alignment horizontal="right" vertical="center"/>
    </xf>
    <xf numFmtId="177" fontId="27" fillId="25" borderId="41" xfId="40" applyNumberFormat="1" applyFont="1" applyFill="1" applyBorder="1" applyAlignment="1">
      <alignment horizontal="right" vertical="center"/>
    </xf>
    <xf numFmtId="177" fontId="27" fillId="25" borderId="40" xfId="40" applyNumberFormat="1" applyFont="1" applyFill="1" applyBorder="1" applyAlignment="1">
      <alignment horizontal="right" vertical="center"/>
    </xf>
    <xf numFmtId="179" fontId="26" fillId="25" borderId="47" xfId="40" applyNumberFormat="1" applyFont="1" applyFill="1" applyBorder="1" applyAlignment="1">
      <alignmen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179" fontId="26" fillId="25" borderId="48" xfId="40" applyNumberFormat="1" applyFont="1" applyFill="1" applyBorder="1" applyAlignment="1">
      <alignment vertical="center"/>
    </xf>
    <xf numFmtId="179" fontId="26" fillId="25" borderId="50" xfId="40" applyNumberFormat="1" applyFont="1" applyFill="1" applyBorder="1" applyAlignment="1">
      <alignment horizontal="right" vertical="center"/>
    </xf>
    <xf numFmtId="179" fontId="26" fillId="25" borderId="48" xfId="40" applyNumberFormat="1" applyFont="1" applyFill="1" applyBorder="1" applyAlignment="1">
      <alignment horizontal="right" vertical="center"/>
    </xf>
    <xf numFmtId="0" fontId="23" fillId="24" borderId="17" xfId="40" applyFont="1" applyFill="1" applyBorder="1" applyAlignment="1">
      <alignment horizontal="center" vertical="center"/>
    </xf>
    <xf numFmtId="0" fontId="23" fillId="24" borderId="18" xfId="40" applyFont="1" applyFill="1" applyBorder="1" applyAlignment="1">
      <alignment horizontal="center" vertical="center"/>
    </xf>
    <xf numFmtId="0" fontId="23" fillId="24" borderId="26" xfId="40" applyFont="1" applyFill="1" applyBorder="1" applyAlignment="1">
      <alignment horizontal="center" vertical="center"/>
    </xf>
    <xf numFmtId="0" fontId="23" fillId="24" borderId="14" xfId="4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36" xfId="40" applyFont="1" applyFill="1" applyBorder="1" applyAlignment="1">
      <alignment horizontal="center" vertical="center"/>
    </xf>
    <xf numFmtId="0" fontId="23" fillId="24" borderId="44" xfId="40" applyFont="1" applyFill="1" applyBorder="1" applyAlignment="1">
      <alignment horizontal="center" vertical="center"/>
    </xf>
    <xf numFmtId="176" fontId="26" fillId="0" borderId="23" xfId="40" applyNumberFormat="1" applyFont="1" applyBorder="1" applyAlignment="1">
      <alignment horizontal="center" vertical="center"/>
    </xf>
    <xf numFmtId="176" fontId="26" fillId="0" borderId="24" xfId="40" applyNumberFormat="1" applyFont="1" applyBorder="1" applyAlignment="1">
      <alignment horizontal="center" vertical="center"/>
    </xf>
    <xf numFmtId="179" fontId="26" fillId="25" borderId="49" xfId="40" applyNumberFormat="1" applyFont="1" applyFill="1" applyBorder="1">
      <alignment vertical="center"/>
    </xf>
    <xf numFmtId="0" fontId="10" fillId="25" borderId="51" xfId="40" applyFill="1" applyBorder="1">
      <alignment vertical="center"/>
    </xf>
    <xf numFmtId="176" fontId="26" fillId="0" borderId="13" xfId="40" applyNumberFormat="1" applyFont="1" applyBorder="1" applyAlignment="1">
      <alignment horizontal="center" vertical="center"/>
    </xf>
    <xf numFmtId="179" fontId="26" fillId="25" borderId="50" xfId="40" applyNumberFormat="1" applyFont="1" applyFill="1" applyBorder="1">
      <alignment vertical="center"/>
    </xf>
    <xf numFmtId="0" fontId="10" fillId="25" borderId="48" xfId="40" applyFill="1" applyBorder="1">
      <alignment vertical="center"/>
    </xf>
    <xf numFmtId="179" fontId="26" fillId="25" borderId="46" xfId="40" applyNumberFormat="1" applyFont="1" applyFill="1" applyBorder="1">
      <alignment vertical="center"/>
    </xf>
    <xf numFmtId="0" fontId="10" fillId="25" borderId="47" xfId="40" applyFill="1" applyBorder="1">
      <alignment vertical="center"/>
    </xf>
    <xf numFmtId="176" fontId="27" fillId="0" borderId="13" xfId="40" applyNumberFormat="1" applyFont="1" applyBorder="1" applyAlignment="1">
      <alignment horizontal="center" vertical="center"/>
    </xf>
    <xf numFmtId="176" fontId="27" fillId="0" borderId="14" xfId="40" applyNumberFormat="1" applyFont="1" applyBorder="1" applyAlignment="1">
      <alignment horizontal="center" vertical="center"/>
    </xf>
    <xf numFmtId="176" fontId="27" fillId="0" borderId="23" xfId="40" applyNumberFormat="1" applyFont="1" applyBorder="1" applyAlignment="1">
      <alignment horizontal="center" vertical="center"/>
    </xf>
    <xf numFmtId="176" fontId="27" fillId="0" borderId="24" xfId="40" applyNumberFormat="1" applyFont="1" applyBorder="1" applyAlignment="1">
      <alignment horizontal="center" vertical="center"/>
    </xf>
    <xf numFmtId="179" fontId="27" fillId="25" borderId="49" xfId="40" applyNumberFormat="1" applyFont="1" applyFill="1" applyBorder="1">
      <alignment vertical="center"/>
    </xf>
    <xf numFmtId="179" fontId="26" fillId="25" borderId="47" xfId="40" applyNumberFormat="1" applyFont="1" applyFill="1" applyBorder="1">
      <alignment vertical="center"/>
    </xf>
    <xf numFmtId="179" fontId="26" fillId="25" borderId="48" xfId="40" applyNumberFormat="1" applyFont="1" applyFill="1" applyBorder="1">
      <alignment vertical="center"/>
    </xf>
    <xf numFmtId="4" fontId="63" fillId="0" borderId="67" xfId="0" applyNumberFormat="1" applyFont="1" applyBorder="1" applyAlignment="1">
      <alignment horizontal="center" vertical="center"/>
    </xf>
    <xf numFmtId="4" fontId="63" fillId="0" borderId="71" xfId="0" applyNumberFormat="1" applyFont="1" applyBorder="1" applyAlignment="1">
      <alignment horizontal="center" vertical="center"/>
    </xf>
    <xf numFmtId="0" fontId="63" fillId="0" borderId="71" xfId="0" applyFont="1" applyBorder="1" applyAlignment="1">
      <alignment horizontal="center" vertical="center"/>
    </xf>
    <xf numFmtId="0" fontId="57" fillId="0" borderId="0" xfId="0" applyFont="1" applyFill="1" applyBorder="1" applyAlignment="1">
      <alignment horizontal="left" vertical="distributed" wrapText="1"/>
    </xf>
    <xf numFmtId="0" fontId="66" fillId="0" borderId="0" xfId="0" applyFont="1" applyFill="1" applyBorder="1" applyAlignment="1">
      <alignment horizontal="left" vertical="top" wrapText="1"/>
    </xf>
    <xf numFmtId="0" fontId="51" fillId="24" borderId="0" xfId="0" applyFont="1" applyFill="1" applyBorder="1" applyAlignment="1">
      <alignment vertical="distributed" wrapText="1"/>
    </xf>
    <xf numFmtId="0" fontId="52" fillId="24" borderId="0" xfId="0" applyFont="1" applyFill="1" applyBorder="1" applyAlignment="1">
      <alignment vertical="top" wrapText="1"/>
    </xf>
    <xf numFmtId="0" fontId="52" fillId="24" borderId="0" xfId="0" applyFont="1" applyFill="1" applyBorder="1" applyAlignment="1">
      <alignment vertical="distributed" wrapText="1"/>
    </xf>
    <xf numFmtId="0" fontId="51" fillId="24" borderId="0" xfId="0" applyFont="1" applyFill="1" applyBorder="1" applyAlignment="1">
      <alignment horizontal="left" vertical="top" wrapText="1"/>
    </xf>
    <xf numFmtId="4" fontId="63" fillId="0" borderId="20" xfId="0" applyNumberFormat="1" applyFont="1" applyBorder="1" applyAlignment="1">
      <alignment horizontal="center" vertical="center"/>
    </xf>
    <xf numFmtId="4" fontId="63" fillId="0" borderId="72" xfId="0" applyNumberFormat="1" applyFont="1" applyBorder="1" applyAlignment="1">
      <alignment horizontal="center" vertical="center"/>
    </xf>
    <xf numFmtId="4" fontId="63" fillId="0" borderId="18" xfId="0" applyNumberFormat="1" applyFont="1" applyBorder="1" applyAlignment="1">
      <alignment horizontal="center" vertical="center"/>
    </xf>
    <xf numFmtId="4" fontId="63" fillId="0" borderId="11" xfId="0" applyNumberFormat="1" applyFont="1" applyBorder="1" applyAlignment="1">
      <alignment horizontal="center" vertical="center"/>
    </xf>
    <xf numFmtId="0" fontId="63" fillId="0" borderId="18" xfId="0" applyFont="1" applyBorder="1" applyAlignment="1">
      <alignment horizontal="center" vertical="center"/>
    </xf>
    <xf numFmtId="0" fontId="63" fillId="0" borderId="75" xfId="0" applyFont="1" applyBorder="1" applyAlignment="1">
      <alignment horizontal="center" vertical="center"/>
    </xf>
    <xf numFmtId="4" fontId="63" fillId="0" borderId="0" xfId="0" applyNumberFormat="1" applyFont="1" applyBorder="1" applyAlignment="1">
      <alignment horizontal="center" vertical="center"/>
    </xf>
    <xf numFmtId="4" fontId="63" fillId="0" borderId="56" xfId="0" applyNumberFormat="1" applyFont="1" applyBorder="1" applyAlignment="1">
      <alignment horizontal="center" vertical="center"/>
    </xf>
    <xf numFmtId="0" fontId="62" fillId="0" borderId="66" xfId="0" applyFont="1" applyBorder="1" applyAlignment="1">
      <alignment horizontal="center" vertical="center"/>
    </xf>
    <xf numFmtId="0" fontId="62" fillId="0" borderId="70" xfId="0" applyFont="1" applyBorder="1" applyAlignment="1">
      <alignment horizontal="center" vertical="center"/>
    </xf>
    <xf numFmtId="4" fontId="62" fillId="0" borderId="19" xfId="0" applyNumberFormat="1" applyFont="1" applyBorder="1" applyAlignment="1">
      <alignment horizontal="center" vertical="center"/>
    </xf>
    <xf numFmtId="4" fontId="62" fillId="0" borderId="17" xfId="0" applyNumberFormat="1" applyFont="1" applyBorder="1" applyAlignment="1">
      <alignment horizontal="center" vertical="center"/>
    </xf>
    <xf numFmtId="4" fontId="62" fillId="0" borderId="10" xfId="0" applyNumberFormat="1" applyFont="1" applyBorder="1" applyAlignment="1">
      <alignment horizontal="center" vertical="center"/>
    </xf>
    <xf numFmtId="0" fontId="62" fillId="0" borderId="17" xfId="0" applyFont="1" applyBorder="1" applyAlignment="1">
      <alignment horizontal="center" vertical="center"/>
    </xf>
    <xf numFmtId="0" fontId="62" fillId="0" borderId="73" xfId="0" applyFont="1" applyBorder="1" applyAlignment="1">
      <alignment horizontal="center" vertical="center"/>
    </xf>
    <xf numFmtId="4" fontId="62" fillId="0" borderId="66" xfId="0" applyNumberFormat="1" applyFont="1" applyBorder="1" applyAlignment="1">
      <alignment horizontal="center" vertical="center"/>
    </xf>
    <xf numFmtId="4" fontId="62" fillId="0" borderId="70" xfId="0" applyNumberFormat="1" applyFont="1" applyBorder="1" applyAlignment="1">
      <alignment horizontal="center" vertical="center"/>
    </xf>
    <xf numFmtId="4" fontId="63" fillId="0" borderId="65" xfId="0" applyNumberFormat="1" applyFont="1" applyBorder="1" applyAlignment="1">
      <alignment horizontal="center" vertical="center"/>
    </xf>
    <xf numFmtId="4" fontId="63" fillId="0" borderId="69" xfId="0" applyNumberFormat="1" applyFont="1" applyBorder="1" applyAlignment="1">
      <alignment horizontal="center" vertical="center"/>
    </xf>
    <xf numFmtId="4" fontId="63" fillId="0" borderId="12" xfId="0" applyNumberFormat="1" applyFont="1" applyBorder="1" applyAlignment="1">
      <alignment horizontal="center" vertical="center"/>
    </xf>
    <xf numFmtId="0" fontId="63" fillId="0" borderId="74" xfId="0" applyFont="1" applyBorder="1" applyAlignment="1">
      <alignment horizontal="center" vertical="center"/>
    </xf>
    <xf numFmtId="0" fontId="62" fillId="0" borderId="10" xfId="0" applyFont="1" applyBorder="1" applyAlignment="1">
      <alignment horizontal="center" vertical="center"/>
    </xf>
    <xf numFmtId="0" fontId="62" fillId="0" borderId="19" xfId="0" applyFont="1" applyBorder="1" applyAlignment="1">
      <alignment horizontal="center" vertical="center"/>
    </xf>
    <xf numFmtId="0" fontId="66" fillId="0" borderId="0" xfId="0" applyFont="1" applyFill="1" applyBorder="1" applyAlignment="1">
      <alignment vertical="distributed" wrapText="1"/>
    </xf>
    <xf numFmtId="0" fontId="34" fillId="25" borderId="64" xfId="0" applyFont="1" applyFill="1" applyBorder="1" applyAlignment="1">
      <alignment vertical="center" wrapText="1"/>
    </xf>
    <xf numFmtId="0" fontId="34" fillId="25" borderId="68" xfId="0" applyFont="1" applyFill="1" applyBorder="1" applyAlignment="1">
      <alignment vertical="center" wrapText="1"/>
    </xf>
    <xf numFmtId="0" fontId="34" fillId="25" borderId="76" xfId="0" applyFont="1" applyFill="1" applyBorder="1" applyAlignment="1">
      <alignment vertical="center" wrapText="1"/>
    </xf>
    <xf numFmtId="0" fontId="35" fillId="0" borderId="0" xfId="0" applyFont="1" applyAlignment="1">
      <alignment horizontal="center" vertical="center"/>
    </xf>
    <xf numFmtId="0" fontId="34" fillId="0" borderId="0" xfId="0" quotePrefix="1" applyNumberFormat="1" applyFont="1" applyFill="1" applyAlignment="1">
      <alignment horizontal="distributed" vertical="center"/>
    </xf>
    <xf numFmtId="0" fontId="34" fillId="0" borderId="0" xfId="0" applyFont="1" applyAlignment="1">
      <alignment horizontal="distributed" vertical="center"/>
    </xf>
    <xf numFmtId="0" fontId="39" fillId="0" borderId="0" xfId="0" applyFont="1" applyFill="1" applyBorder="1" applyAlignment="1">
      <alignment vertical="distributed" wrapText="1"/>
    </xf>
    <xf numFmtId="4" fontId="64" fillId="0" borderId="67" xfId="0" applyNumberFormat="1" applyFont="1" applyBorder="1" applyAlignment="1">
      <alignment horizontal="center" vertical="center"/>
    </xf>
    <xf numFmtId="4" fontId="64" fillId="0" borderId="71" xfId="0" applyNumberFormat="1" applyFont="1" applyBorder="1" applyAlignment="1">
      <alignment horizontal="center" vertical="center"/>
    </xf>
    <xf numFmtId="0" fontId="64" fillId="0" borderId="71" xfId="0" applyFont="1" applyBorder="1" applyAlignment="1">
      <alignment horizontal="center" vertical="center"/>
    </xf>
    <xf numFmtId="4" fontId="64" fillId="0" borderId="20" xfId="0" applyNumberFormat="1" applyFont="1" applyBorder="1" applyAlignment="1">
      <alignment horizontal="center" vertical="center"/>
    </xf>
    <xf numFmtId="4" fontId="64" fillId="0" borderId="18" xfId="0" applyNumberFormat="1" applyFont="1" applyBorder="1" applyAlignment="1">
      <alignment horizontal="center" vertical="center"/>
    </xf>
    <xf numFmtId="4" fontId="64" fillId="0" borderId="11" xfId="0" applyNumberFormat="1" applyFont="1" applyBorder="1" applyAlignment="1">
      <alignment horizontal="center" vertical="center"/>
    </xf>
    <xf numFmtId="0" fontId="64" fillId="0" borderId="18" xfId="0" applyFont="1" applyBorder="1" applyAlignment="1">
      <alignment horizontal="center" vertical="center"/>
    </xf>
    <xf numFmtId="0" fontId="64" fillId="0" borderId="75" xfId="0" applyFont="1" applyBorder="1" applyAlignment="1">
      <alignment horizontal="center" vertical="center"/>
    </xf>
    <xf numFmtId="4" fontId="64" fillId="0" borderId="0" xfId="0" applyNumberFormat="1" applyFont="1" applyBorder="1" applyAlignment="1">
      <alignment horizontal="center" vertical="center"/>
    </xf>
    <xf numFmtId="4" fontId="64" fillId="0" borderId="56" xfId="0" applyNumberFormat="1" applyFont="1" applyBorder="1" applyAlignment="1">
      <alignment horizontal="center" vertical="center"/>
    </xf>
    <xf numFmtId="4" fontId="64" fillId="0" borderId="65" xfId="0" applyNumberFormat="1" applyFont="1" applyBorder="1" applyAlignment="1">
      <alignment horizontal="center" vertical="center"/>
    </xf>
    <xf numFmtId="4" fontId="64" fillId="0" borderId="69" xfId="0" applyNumberFormat="1" applyFont="1" applyBorder="1" applyAlignment="1">
      <alignment horizontal="center" vertical="center"/>
    </xf>
    <xf numFmtId="4" fontId="64" fillId="0" borderId="12" xfId="0" applyNumberFormat="1" applyFont="1" applyBorder="1" applyAlignment="1">
      <alignment horizontal="center" vertical="center"/>
    </xf>
    <xf numFmtId="0" fontId="64" fillId="0" borderId="74" xfId="0" applyFont="1" applyBorder="1" applyAlignment="1">
      <alignment horizontal="center" vertical="center"/>
    </xf>
    <xf numFmtId="0" fontId="46" fillId="0" borderId="64" xfId="0" applyFont="1" applyBorder="1" applyAlignment="1">
      <alignment vertical="center" wrapText="1"/>
    </xf>
    <xf numFmtId="0" fontId="46" fillId="0" borderId="68" xfId="0" applyFont="1" applyBorder="1" applyAlignment="1">
      <alignment vertical="center" wrapText="1"/>
    </xf>
    <xf numFmtId="0" fontId="46" fillId="0" borderId="76" xfId="0" applyFont="1" applyBorder="1" applyAlignment="1">
      <alignment vertical="center" wrapText="1"/>
    </xf>
    <xf numFmtId="0" fontId="23" fillId="0" borderId="0" xfId="0" applyFont="1" applyAlignment="1">
      <alignment horizontal="left" vertical="center" wrapText="1"/>
    </xf>
    <xf numFmtId="0" fontId="21" fillId="0" borderId="0" xfId="55" applyFont="1" applyAlignment="1">
      <alignment horizontal="centerContinuous" vertical="center"/>
    </xf>
    <xf numFmtId="0" fontId="10" fillId="0" borderId="0" xfId="55" applyAlignment="1">
      <alignment horizontal="centerContinuous" vertical="center"/>
    </xf>
    <xf numFmtId="0" fontId="82" fillId="0" borderId="0" xfId="56"/>
    <xf numFmtId="0" fontId="10" fillId="0" borderId="0" xfId="55">
      <alignment vertical="center"/>
    </xf>
    <xf numFmtId="0" fontId="23" fillId="0" borderId="0" xfId="56" applyFont="1" applyAlignment="1">
      <alignment horizontal="right" vertical="center"/>
    </xf>
    <xf numFmtId="0" fontId="23" fillId="24" borderId="10" xfId="55" applyFont="1" applyFill="1" applyBorder="1" applyAlignment="1">
      <alignment horizontal="center" vertical="center"/>
    </xf>
    <xf numFmtId="0" fontId="23" fillId="24" borderId="17" xfId="55" applyFont="1" applyFill="1" applyBorder="1" applyAlignment="1">
      <alignment horizontal="center" vertical="center"/>
    </xf>
    <xf numFmtId="0" fontId="23" fillId="24" borderId="26" xfId="55" applyFont="1" applyFill="1" applyBorder="1" applyAlignment="1">
      <alignment horizontal="center" vertical="center"/>
    </xf>
    <xf numFmtId="0" fontId="23" fillId="24" borderId="28" xfId="56" applyFont="1" applyFill="1" applyBorder="1" applyAlignment="1">
      <alignment horizontal="center" vertical="center"/>
    </xf>
    <xf numFmtId="0" fontId="23" fillId="24" borderId="36" xfId="55" applyFont="1" applyFill="1" applyBorder="1" applyAlignment="1">
      <alignment horizontal="center" vertical="center"/>
    </xf>
    <xf numFmtId="0" fontId="23" fillId="24" borderId="44" xfId="55" applyFont="1" applyFill="1" applyBorder="1" applyAlignment="1">
      <alignment horizontal="center" vertical="center"/>
    </xf>
    <xf numFmtId="0" fontId="23" fillId="24" borderId="11" xfId="55" applyFont="1" applyFill="1" applyBorder="1" applyAlignment="1">
      <alignment horizontal="center" vertical="center"/>
    </xf>
    <xf numFmtId="0" fontId="23" fillId="24" borderId="18" xfId="55" applyFont="1" applyFill="1" applyBorder="1" applyAlignment="1">
      <alignment horizontal="center" vertical="center"/>
    </xf>
    <xf numFmtId="0" fontId="23" fillId="24" borderId="14" xfId="55" applyFont="1" applyFill="1" applyBorder="1" applyAlignment="1">
      <alignment horizontal="center" vertical="center"/>
    </xf>
    <xf numFmtId="0" fontId="23" fillId="24" borderId="29" xfId="55" applyFont="1" applyFill="1" applyBorder="1" applyAlignment="1">
      <alignment horizontal="center" vertical="center"/>
    </xf>
    <xf numFmtId="0" fontId="23" fillId="24" borderId="37" xfId="55" applyFont="1" applyFill="1" applyBorder="1" applyAlignment="1">
      <alignment horizontal="center" vertical="center"/>
    </xf>
    <xf numFmtId="0" fontId="23" fillId="24" borderId="45" xfId="55" applyFont="1" applyFill="1" applyBorder="1" applyAlignment="1">
      <alignment horizontal="center" vertical="center" shrinkToFit="1"/>
    </xf>
    <xf numFmtId="0" fontId="23" fillId="24" borderId="28" xfId="56" applyFont="1" applyFill="1" applyBorder="1" applyAlignment="1">
      <alignment horizontal="center" vertical="center"/>
    </xf>
    <xf numFmtId="0" fontId="23" fillId="24" borderId="52" xfId="56" applyFont="1" applyFill="1" applyBorder="1" applyAlignment="1">
      <alignment horizontal="center" vertical="center"/>
    </xf>
    <xf numFmtId="0" fontId="23" fillId="24" borderId="44" xfId="55" applyFont="1" applyFill="1" applyBorder="1" applyAlignment="1">
      <alignment horizontal="center" vertical="center"/>
    </xf>
    <xf numFmtId="0" fontId="23" fillId="0" borderId="10" xfId="55" applyFont="1" applyBorder="1" applyAlignment="1">
      <alignment horizontal="center" vertical="center" textRotation="255"/>
    </xf>
    <xf numFmtId="0" fontId="23" fillId="0" borderId="19" xfId="56" applyFont="1" applyBorder="1" applyAlignment="1">
      <alignment horizontal="center" vertical="center"/>
    </xf>
    <xf numFmtId="176" fontId="26" fillId="0" borderId="26" xfId="55" applyNumberFormat="1" applyFont="1" applyBorder="1" applyAlignment="1">
      <alignment horizontal="center" vertical="center"/>
    </xf>
    <xf numFmtId="177" fontId="26" fillId="27" borderId="30" xfId="55" applyNumberFormat="1" applyFont="1" applyFill="1" applyBorder="1">
      <alignment vertical="center"/>
    </xf>
    <xf numFmtId="177" fontId="26" fillId="27" borderId="38" xfId="55" applyNumberFormat="1" applyFont="1" applyFill="1" applyBorder="1">
      <alignment vertical="center"/>
    </xf>
    <xf numFmtId="179" fontId="26" fillId="27" borderId="46" xfId="55" applyNumberFormat="1" applyFont="1" applyFill="1" applyBorder="1">
      <alignment vertical="center"/>
    </xf>
    <xf numFmtId="177" fontId="26" fillId="27" borderId="30" xfId="55" applyNumberFormat="1" applyFont="1" applyFill="1" applyBorder="1" applyAlignment="1">
      <alignment horizontal="right" vertical="center"/>
    </xf>
    <xf numFmtId="177" fontId="26" fillId="27" borderId="38" xfId="55" applyNumberFormat="1" applyFont="1" applyFill="1" applyBorder="1" applyAlignment="1">
      <alignment horizontal="right" vertical="center"/>
    </xf>
    <xf numFmtId="176" fontId="26" fillId="27" borderId="10" xfId="55" applyNumberFormat="1" applyFont="1" applyFill="1" applyBorder="1" applyAlignment="1">
      <alignment horizontal="center" vertical="center"/>
    </xf>
    <xf numFmtId="176" fontId="26" fillId="27" borderId="19" xfId="55" applyNumberFormat="1" applyFont="1" applyFill="1" applyBorder="1" applyAlignment="1">
      <alignment horizontal="center" vertical="center"/>
    </xf>
    <xf numFmtId="176" fontId="26" fillId="27" borderId="17" xfId="55" applyNumberFormat="1" applyFont="1" applyFill="1" applyBorder="1" applyAlignment="1">
      <alignment horizontal="center" vertical="center"/>
    </xf>
    <xf numFmtId="0" fontId="23" fillId="0" borderId="12" xfId="55" applyFont="1" applyBorder="1" applyAlignment="1">
      <alignment horizontal="center" vertical="center" textRotation="255"/>
    </xf>
    <xf numFmtId="0" fontId="23" fillId="0" borderId="72" xfId="55" applyFont="1" applyBorder="1" applyAlignment="1">
      <alignment horizontal="center" vertical="center"/>
    </xf>
    <xf numFmtId="176" fontId="26" fillId="0" borderId="14" xfId="55" applyNumberFormat="1" applyFont="1" applyBorder="1" applyAlignment="1">
      <alignment horizontal="center" vertical="center"/>
    </xf>
    <xf numFmtId="178" fontId="26" fillId="27" borderId="31" xfId="55" applyNumberFormat="1" applyFont="1" applyFill="1" applyBorder="1" applyAlignment="1">
      <alignment horizontal="right" vertical="center"/>
    </xf>
    <xf numFmtId="178" fontId="26" fillId="27" borderId="39" xfId="55" applyNumberFormat="1" applyFont="1" applyFill="1" applyBorder="1" applyAlignment="1">
      <alignment horizontal="right" vertical="center"/>
    </xf>
    <xf numFmtId="0" fontId="83" fillId="27" borderId="47" xfId="55" applyFont="1" applyFill="1" applyBorder="1">
      <alignment vertical="center"/>
    </xf>
    <xf numFmtId="178" fontId="26" fillId="27" borderId="34" xfId="55" applyNumberFormat="1" applyFont="1" applyFill="1" applyBorder="1" applyAlignment="1">
      <alignment horizontal="right" vertical="center"/>
    </xf>
    <xf numFmtId="178" fontId="26" fillId="27" borderId="42" xfId="55" applyNumberFormat="1" applyFont="1" applyFill="1" applyBorder="1" applyAlignment="1">
      <alignment horizontal="right" vertical="center"/>
    </xf>
    <xf numFmtId="179" fontId="26" fillId="27" borderId="47" xfId="55" applyNumberFormat="1" applyFont="1" applyFill="1" applyBorder="1">
      <alignment vertical="center"/>
    </xf>
    <xf numFmtId="181" fontId="83" fillId="27" borderId="11" xfId="55" applyNumberFormat="1" applyFont="1" applyFill="1" applyBorder="1" applyAlignment="1">
      <alignment horizontal="center" vertical="center"/>
    </xf>
    <xf numFmtId="181" fontId="26" fillId="27" borderId="72" xfId="55" applyNumberFormat="1" applyFont="1" applyFill="1" applyBorder="1" applyAlignment="1">
      <alignment horizontal="center" vertical="center"/>
    </xf>
    <xf numFmtId="181" fontId="83" fillId="27" borderId="56" xfId="55" applyNumberFormat="1" applyFont="1" applyFill="1" applyBorder="1" applyAlignment="1">
      <alignment horizontal="center" vertical="center"/>
    </xf>
    <xf numFmtId="0" fontId="23" fillId="0" borderId="13" xfId="55" applyFont="1" applyBorder="1" applyAlignment="1">
      <alignment horizontal="center" vertical="center" textRotation="255"/>
    </xf>
    <xf numFmtId="0" fontId="23" fillId="0" borderId="10" xfId="56" applyFont="1" applyBorder="1"/>
    <xf numFmtId="177" fontId="26" fillId="27" borderId="30" xfId="55" applyNumberFormat="1" applyFont="1" applyFill="1" applyBorder="1" applyAlignment="1">
      <alignment horizontal="right" vertical="center"/>
    </xf>
    <xf numFmtId="177" fontId="26" fillId="27" borderId="38" xfId="55" applyNumberFormat="1" applyFont="1" applyFill="1" applyBorder="1" applyAlignment="1">
      <alignment horizontal="right" vertical="center"/>
    </xf>
    <xf numFmtId="179" fontId="26" fillId="27" borderId="50" xfId="55" applyNumberFormat="1" applyFont="1" applyFill="1" applyBorder="1" applyAlignment="1">
      <alignment horizontal="right" vertical="center"/>
    </xf>
    <xf numFmtId="0" fontId="23" fillId="0" borderId="21" xfId="56" applyFont="1" applyBorder="1"/>
    <xf numFmtId="176" fontId="26" fillId="0" borderId="24" xfId="55" applyNumberFormat="1" applyFont="1" applyBorder="1" applyAlignment="1">
      <alignment horizontal="center" vertical="center"/>
    </xf>
    <xf numFmtId="178" fontId="26" fillId="27" borderId="32" xfId="55" applyNumberFormat="1" applyFont="1" applyFill="1" applyBorder="1">
      <alignment vertical="center"/>
    </xf>
    <xf numFmtId="178" fontId="26" fillId="27" borderId="40" xfId="55" applyNumberFormat="1" applyFont="1" applyFill="1" applyBorder="1">
      <alignment vertical="center"/>
    </xf>
    <xf numFmtId="0" fontId="83" fillId="27" borderId="48" xfId="55" applyFont="1" applyFill="1" applyBorder="1">
      <alignment vertical="center"/>
    </xf>
    <xf numFmtId="177" fontId="26" fillId="27" borderId="32" xfId="55" applyNumberFormat="1" applyFont="1" applyFill="1" applyBorder="1" applyAlignment="1">
      <alignment horizontal="right" vertical="center"/>
    </xf>
    <xf numFmtId="177" fontId="26" fillId="27" borderId="40" xfId="55" applyNumberFormat="1" applyFont="1" applyFill="1" applyBorder="1" applyAlignment="1">
      <alignment horizontal="right" vertical="center"/>
    </xf>
    <xf numFmtId="179" fontId="26" fillId="27" borderId="48" xfId="55" applyNumberFormat="1" applyFont="1" applyFill="1" applyBorder="1" applyAlignment="1">
      <alignment horizontal="right" vertical="center"/>
    </xf>
    <xf numFmtId="181" fontId="83" fillId="27" borderId="21" xfId="55" applyNumberFormat="1" applyFont="1" applyFill="1" applyBorder="1" applyAlignment="1">
      <alignment horizontal="center" vertical="center"/>
    </xf>
    <xf numFmtId="181" fontId="26" fillId="27" borderId="53" xfId="55" applyNumberFormat="1" applyFont="1" applyFill="1" applyBorder="1" applyAlignment="1">
      <alignment horizontal="center" vertical="center"/>
    </xf>
    <xf numFmtId="181" fontId="83" fillId="27" borderId="57" xfId="55" applyNumberFormat="1" applyFont="1" applyFill="1" applyBorder="1" applyAlignment="1">
      <alignment horizontal="center" vertical="center"/>
    </xf>
    <xf numFmtId="0" fontId="23" fillId="0" borderId="22" xfId="56" applyFont="1" applyBorder="1"/>
    <xf numFmtId="176" fontId="26" fillId="0" borderId="23" xfId="55" applyNumberFormat="1" applyFont="1" applyBorder="1" applyAlignment="1">
      <alignment horizontal="center" vertical="center"/>
    </xf>
    <xf numFmtId="177" fontId="26" fillId="27" borderId="33" xfId="55" applyNumberFormat="1" applyFont="1" applyFill="1" applyBorder="1">
      <alignment vertical="center"/>
    </xf>
    <xf numFmtId="177" fontId="26" fillId="27" borderId="41" xfId="55" applyNumberFormat="1" applyFont="1" applyFill="1" applyBorder="1">
      <alignment vertical="center"/>
    </xf>
    <xf numFmtId="179" fontId="26" fillId="27" borderId="49" xfId="55" applyNumberFormat="1" applyFont="1" applyFill="1" applyBorder="1">
      <alignment vertical="center"/>
    </xf>
    <xf numFmtId="176" fontId="26" fillId="27" borderId="22" xfId="55" applyNumberFormat="1" applyFont="1" applyFill="1" applyBorder="1" applyAlignment="1">
      <alignment horizontal="center" vertical="center"/>
    </xf>
    <xf numFmtId="176" fontId="26" fillId="27" borderId="54" xfId="55" applyNumberFormat="1" applyFont="1" applyFill="1" applyBorder="1" applyAlignment="1">
      <alignment horizontal="center" vertical="center"/>
    </xf>
    <xf numFmtId="176" fontId="26" fillId="27" borderId="58" xfId="55" applyNumberFormat="1" applyFont="1" applyFill="1" applyBorder="1" applyAlignment="1">
      <alignment horizontal="center" vertical="center"/>
    </xf>
    <xf numFmtId="179" fontId="26" fillId="27" borderId="48" xfId="55" applyNumberFormat="1" applyFont="1" applyFill="1" applyBorder="1">
      <alignment vertical="center"/>
    </xf>
    <xf numFmtId="0" fontId="23" fillId="0" borderId="12" xfId="56" applyFont="1" applyBorder="1"/>
    <xf numFmtId="176" fontId="26" fillId="0" borderId="13" xfId="55" applyNumberFormat="1" applyFont="1" applyBorder="1" applyAlignment="1">
      <alignment horizontal="center" vertical="center"/>
    </xf>
    <xf numFmtId="177" fontId="26" fillId="27" borderId="31" xfId="55" applyNumberFormat="1" applyFont="1" applyFill="1" applyBorder="1">
      <alignment vertical="center"/>
    </xf>
    <xf numFmtId="177" fontId="26" fillId="27" borderId="39" xfId="55" applyNumberFormat="1" applyFont="1" applyFill="1" applyBorder="1">
      <alignment vertical="center"/>
    </xf>
    <xf numFmtId="179" fontId="26" fillId="27" borderId="50" xfId="55" applyNumberFormat="1" applyFont="1" applyFill="1" applyBorder="1">
      <alignment vertical="center"/>
    </xf>
    <xf numFmtId="176" fontId="26" fillId="27" borderId="12" xfId="55" applyNumberFormat="1" applyFont="1" applyFill="1" applyBorder="1" applyAlignment="1">
      <alignment horizontal="center" vertical="center"/>
    </xf>
    <xf numFmtId="176" fontId="26" fillId="27" borderId="0" xfId="55" applyNumberFormat="1" applyFont="1" applyFill="1" applyAlignment="1">
      <alignment horizontal="center" vertical="center"/>
    </xf>
    <xf numFmtId="176" fontId="26" fillId="27" borderId="56" xfId="55" applyNumberFormat="1" applyFont="1" applyFill="1" applyBorder="1" applyAlignment="1">
      <alignment horizontal="center" vertical="center"/>
    </xf>
    <xf numFmtId="0" fontId="23" fillId="0" borderId="23" xfId="56" applyFont="1" applyBorder="1" applyAlignment="1">
      <alignment horizontal="left" vertical="center" wrapText="1"/>
    </xf>
    <xf numFmtId="0" fontId="23" fillId="0" borderId="24" xfId="56" applyFont="1" applyBorder="1" applyAlignment="1">
      <alignment horizontal="left" vertical="center" wrapText="1"/>
    </xf>
    <xf numFmtId="0" fontId="23" fillId="0" borderId="14" xfId="55" applyFont="1" applyBorder="1" applyAlignment="1">
      <alignment horizontal="center" vertical="center" textRotation="255"/>
    </xf>
    <xf numFmtId="0" fontId="23" fillId="0" borderId="11" xfId="56" applyFont="1" applyBorder="1"/>
    <xf numFmtId="178" fontId="26" fillId="27" borderId="31" xfId="55" applyNumberFormat="1" applyFont="1" applyFill="1" applyBorder="1">
      <alignment vertical="center"/>
    </xf>
    <xf numFmtId="178" fontId="26" fillId="27" borderId="39" xfId="55" applyNumberFormat="1" applyFont="1" applyFill="1" applyBorder="1">
      <alignment vertical="center"/>
    </xf>
    <xf numFmtId="178" fontId="26" fillId="27" borderId="42" xfId="55" applyNumberFormat="1" applyFont="1" applyFill="1" applyBorder="1">
      <alignment vertical="center"/>
    </xf>
    <xf numFmtId="0" fontId="23" fillId="0" borderId="17" xfId="55" applyFont="1" applyBorder="1">
      <alignment vertical="center"/>
    </xf>
    <xf numFmtId="0" fontId="23" fillId="0" borderId="11" xfId="55" applyFont="1" applyBorder="1">
      <alignment vertical="center"/>
    </xf>
    <xf numFmtId="0" fontId="23" fillId="0" borderId="18" xfId="55" applyFont="1" applyBorder="1">
      <alignment vertical="center"/>
    </xf>
    <xf numFmtId="0" fontId="26" fillId="27" borderId="34" xfId="55" applyFont="1" applyFill="1" applyBorder="1" applyAlignment="1">
      <alignment horizontal="right" vertical="center"/>
    </xf>
    <xf numFmtId="0" fontId="26" fillId="27" borderId="42" xfId="55" applyFont="1" applyFill="1" applyBorder="1" applyAlignment="1">
      <alignment horizontal="right" vertical="center"/>
    </xf>
    <xf numFmtId="177" fontId="26" fillId="27" borderId="34" xfId="55" applyNumberFormat="1" applyFont="1" applyFill="1" applyBorder="1" applyAlignment="1">
      <alignment horizontal="right" vertical="center"/>
    </xf>
    <xf numFmtId="177" fontId="26" fillId="27" borderId="42" xfId="55" applyNumberFormat="1" applyFont="1" applyFill="1" applyBorder="1" applyAlignment="1">
      <alignment horizontal="right" vertical="center"/>
    </xf>
    <xf numFmtId="0" fontId="84" fillId="27" borderId="46" xfId="55" applyFont="1" applyFill="1" applyBorder="1" applyAlignment="1">
      <alignment horizontal="right" vertical="center"/>
    </xf>
    <xf numFmtId="177" fontId="26" fillId="27" borderId="34" xfId="55" applyNumberFormat="1" applyFont="1" applyFill="1" applyBorder="1" applyAlignment="1">
      <alignment horizontal="right" vertical="center"/>
    </xf>
    <xf numFmtId="177" fontId="26" fillId="27" borderId="42" xfId="55" applyNumberFormat="1" applyFont="1" applyFill="1" applyBorder="1" applyAlignment="1">
      <alignment horizontal="right" vertical="center"/>
    </xf>
    <xf numFmtId="0" fontId="84" fillId="27" borderId="47" xfId="55" applyFont="1" applyFill="1" applyBorder="1" applyAlignment="1">
      <alignment horizontal="right" vertical="center"/>
    </xf>
    <xf numFmtId="181" fontId="83" fillId="27" borderId="18" xfId="55" applyNumberFormat="1" applyFont="1" applyFill="1" applyBorder="1" applyAlignment="1">
      <alignment horizontal="center" vertical="center"/>
    </xf>
    <xf numFmtId="0" fontId="85" fillId="0" borderId="22" xfId="56" applyFont="1" applyBorder="1"/>
    <xf numFmtId="176" fontId="84" fillId="0" borderId="23" xfId="55" applyNumberFormat="1" applyFont="1" applyBorder="1" applyAlignment="1">
      <alignment horizontal="center" vertical="center"/>
    </xf>
    <xf numFmtId="177" fontId="84" fillId="27" borderId="31" xfId="55" applyNumberFormat="1" applyFont="1" applyFill="1" applyBorder="1">
      <alignment vertical="center"/>
    </xf>
    <xf numFmtId="177" fontId="84" fillId="27" borderId="39" xfId="55" applyNumberFormat="1" applyFont="1" applyFill="1" applyBorder="1">
      <alignment vertical="center"/>
    </xf>
    <xf numFmtId="179" fontId="84" fillId="27" borderId="49" xfId="55" applyNumberFormat="1" applyFont="1" applyFill="1" applyBorder="1">
      <alignment vertical="center"/>
    </xf>
    <xf numFmtId="177" fontId="84" fillId="27" borderId="33" xfId="55" applyNumberFormat="1" applyFont="1" applyFill="1" applyBorder="1" applyAlignment="1">
      <alignment horizontal="right" vertical="center"/>
    </xf>
    <xf numFmtId="177" fontId="84" fillId="27" borderId="41" xfId="55" applyNumberFormat="1" applyFont="1" applyFill="1" applyBorder="1" applyAlignment="1">
      <alignment horizontal="right" vertical="center"/>
    </xf>
    <xf numFmtId="0" fontId="85" fillId="27" borderId="49" xfId="55" applyFont="1" applyFill="1" applyBorder="1" applyAlignment="1">
      <alignment horizontal="right" vertical="center"/>
    </xf>
    <xf numFmtId="176" fontId="84" fillId="27" borderId="22" xfId="55" applyNumberFormat="1" applyFont="1" applyFill="1" applyBorder="1" applyAlignment="1">
      <alignment horizontal="center" vertical="center"/>
    </xf>
    <xf numFmtId="176" fontId="84" fillId="27" borderId="0" xfId="55" applyNumberFormat="1" applyFont="1" applyFill="1" applyAlignment="1">
      <alignment horizontal="center" vertical="center"/>
    </xf>
    <xf numFmtId="176" fontId="84" fillId="27" borderId="56" xfId="55" applyNumberFormat="1" applyFont="1" applyFill="1" applyBorder="1" applyAlignment="1">
      <alignment horizontal="center" vertical="center"/>
    </xf>
    <xf numFmtId="176" fontId="84" fillId="27" borderId="12" xfId="55" applyNumberFormat="1" applyFont="1" applyFill="1" applyBorder="1" applyAlignment="1">
      <alignment horizontal="center" vertical="center"/>
    </xf>
    <xf numFmtId="0" fontId="85" fillId="0" borderId="21" xfId="56" applyFont="1" applyBorder="1"/>
    <xf numFmtId="176" fontId="84" fillId="0" borderId="24" xfId="55" applyNumberFormat="1" applyFont="1" applyBorder="1" applyAlignment="1">
      <alignment horizontal="center" vertical="center"/>
    </xf>
    <xf numFmtId="178" fontId="84" fillId="27" borderId="32" xfId="55" applyNumberFormat="1" applyFont="1" applyFill="1" applyBorder="1">
      <alignment vertical="center"/>
    </xf>
    <xf numFmtId="178" fontId="84" fillId="27" borderId="40" xfId="55" applyNumberFormat="1" applyFont="1" applyFill="1" applyBorder="1">
      <alignment vertical="center"/>
    </xf>
    <xf numFmtId="177" fontId="84" fillId="27" borderId="32" xfId="55" applyNumberFormat="1" applyFont="1" applyFill="1" applyBorder="1" applyAlignment="1">
      <alignment horizontal="right" vertical="center"/>
    </xf>
    <xf numFmtId="177" fontId="84" fillId="27" borderId="40" xfId="55" applyNumberFormat="1" applyFont="1" applyFill="1" applyBorder="1" applyAlignment="1">
      <alignment horizontal="right" vertical="center"/>
    </xf>
    <xf numFmtId="0" fontId="85" fillId="27" borderId="48" xfId="55" applyFont="1" applyFill="1" applyBorder="1" applyAlignment="1">
      <alignment horizontal="right" vertical="center"/>
    </xf>
    <xf numFmtId="181" fontId="85" fillId="27" borderId="21" xfId="55" applyNumberFormat="1" applyFont="1" applyFill="1" applyBorder="1" applyAlignment="1">
      <alignment horizontal="center" vertical="center"/>
    </xf>
    <xf numFmtId="181" fontId="84" fillId="27" borderId="53" xfId="55" applyNumberFormat="1" applyFont="1" applyFill="1" applyBorder="1" applyAlignment="1">
      <alignment horizontal="center" vertical="center"/>
    </xf>
    <xf numFmtId="181" fontId="85" fillId="27" borderId="57" xfId="55" applyNumberFormat="1" applyFont="1" applyFill="1" applyBorder="1" applyAlignment="1">
      <alignment horizontal="center" vertical="center"/>
    </xf>
    <xf numFmtId="176" fontId="84" fillId="0" borderId="13" xfId="55" applyNumberFormat="1" applyFont="1" applyBorder="1" applyAlignment="1">
      <alignment horizontal="center" vertical="center"/>
    </xf>
    <xf numFmtId="177" fontId="26" fillId="27" borderId="31" xfId="55" applyNumberFormat="1" applyFont="1" applyFill="1" applyBorder="1" applyAlignment="1">
      <alignment horizontal="right" vertical="center"/>
    </xf>
    <xf numFmtId="177" fontId="26" fillId="27" borderId="39" xfId="55" applyNumberFormat="1" applyFont="1" applyFill="1" applyBorder="1" applyAlignment="1">
      <alignment horizontal="right" vertical="center"/>
    </xf>
    <xf numFmtId="0" fontId="84" fillId="27" borderId="50" xfId="55" applyFont="1" applyFill="1" applyBorder="1" applyAlignment="1">
      <alignment horizontal="right" vertical="center"/>
    </xf>
    <xf numFmtId="176" fontId="84" fillId="0" borderId="14" xfId="55" applyNumberFormat="1" applyFont="1" applyBorder="1" applyAlignment="1">
      <alignment horizontal="center" vertical="center"/>
    </xf>
    <xf numFmtId="0" fontId="23" fillId="0" borderId="12" xfId="55" applyFont="1" applyBorder="1" applyAlignment="1">
      <alignment vertical="center" textRotation="255"/>
    </xf>
    <xf numFmtId="0" fontId="84" fillId="27" borderId="48" xfId="55" applyFont="1" applyFill="1" applyBorder="1" applyAlignment="1">
      <alignment horizontal="right" vertical="center"/>
    </xf>
    <xf numFmtId="0" fontId="23" fillId="0" borderId="24" xfId="56" applyFont="1" applyBorder="1"/>
    <xf numFmtId="177" fontId="26" fillId="27" borderId="33" xfId="55" applyNumberFormat="1" applyFont="1" applyFill="1" applyBorder="1" applyAlignment="1">
      <alignment horizontal="right" vertical="center"/>
    </xf>
    <xf numFmtId="177" fontId="26" fillId="27" borderId="41" xfId="55" applyNumberFormat="1" applyFont="1" applyFill="1" applyBorder="1" applyAlignment="1">
      <alignment horizontal="right" vertical="center"/>
    </xf>
    <xf numFmtId="0" fontId="84" fillId="27" borderId="49" xfId="55" applyFont="1" applyFill="1" applyBorder="1" applyAlignment="1">
      <alignment horizontal="right" vertical="center"/>
    </xf>
    <xf numFmtId="0" fontId="23" fillId="0" borderId="22" xfId="55" applyFont="1" applyBorder="1" applyAlignment="1">
      <alignment vertical="center" shrinkToFit="1"/>
    </xf>
    <xf numFmtId="0" fontId="23" fillId="0" borderId="15" xfId="55" applyFont="1" applyBorder="1" applyAlignment="1">
      <alignment horizontal="center" vertical="center" textRotation="255"/>
    </xf>
    <xf numFmtId="178" fontId="26" fillId="27" borderId="35" xfId="55" applyNumberFormat="1" applyFont="1" applyFill="1" applyBorder="1">
      <alignment vertical="center"/>
    </xf>
    <xf numFmtId="178" fontId="26" fillId="27" borderId="43" xfId="55" applyNumberFormat="1" applyFont="1" applyFill="1" applyBorder="1">
      <alignment vertical="center"/>
    </xf>
    <xf numFmtId="0" fontId="83" fillId="27" borderId="51" xfId="55" applyFont="1" applyFill="1" applyBorder="1">
      <alignment vertical="center"/>
    </xf>
    <xf numFmtId="177" fontId="26" fillId="27" borderId="35" xfId="55" applyNumberFormat="1" applyFont="1" applyFill="1" applyBorder="1" applyAlignment="1">
      <alignment horizontal="right" vertical="center"/>
    </xf>
    <xf numFmtId="177" fontId="26" fillId="27" borderId="43" xfId="55" applyNumberFormat="1" applyFont="1" applyFill="1" applyBorder="1" applyAlignment="1">
      <alignment horizontal="right" vertical="center"/>
    </xf>
    <xf numFmtId="0" fontId="84" fillId="27" borderId="51" xfId="55" applyFont="1" applyFill="1" applyBorder="1" applyAlignment="1">
      <alignment horizontal="right" vertical="center"/>
    </xf>
    <xf numFmtId="0" fontId="23" fillId="0" borderId="16" xfId="55" applyFont="1" applyBorder="1" applyAlignment="1">
      <alignment horizontal="centerContinuous" vertical="center"/>
    </xf>
    <xf numFmtId="0" fontId="23" fillId="0" borderId="25" xfId="55" applyFont="1" applyBorder="1" applyAlignment="1">
      <alignment horizontal="centerContinuous" vertical="center"/>
    </xf>
    <xf numFmtId="176" fontId="26" fillId="0" borderId="27" xfId="55" applyNumberFormat="1" applyFont="1" applyBorder="1" applyAlignment="1">
      <alignment horizontal="center" vertical="center"/>
    </xf>
    <xf numFmtId="0" fontId="83" fillId="0" borderId="31" xfId="55" applyFont="1" applyBorder="1" applyAlignment="1">
      <alignment horizontal="right" vertical="center"/>
    </xf>
    <xf numFmtId="0" fontId="83" fillId="0" borderId="39" xfId="55" applyFont="1" applyBorder="1" applyAlignment="1">
      <alignment horizontal="right" vertical="center"/>
    </xf>
    <xf numFmtId="0" fontId="83" fillId="0" borderId="50" xfId="55" applyFont="1" applyBorder="1" applyAlignment="1">
      <alignment horizontal="right" vertical="center"/>
    </xf>
    <xf numFmtId="0" fontId="84" fillId="0" borderId="31" xfId="55" applyFont="1" applyBorder="1" applyAlignment="1">
      <alignment horizontal="right" vertical="center"/>
    </xf>
    <xf numFmtId="0" fontId="84" fillId="0" borderId="39" xfId="55" applyFont="1" applyBorder="1" applyAlignment="1">
      <alignment horizontal="right" vertical="center"/>
    </xf>
    <xf numFmtId="0" fontId="84" fillId="0" borderId="50" xfId="55" applyFont="1" applyBorder="1" applyAlignment="1">
      <alignment horizontal="right" vertical="center"/>
    </xf>
    <xf numFmtId="176" fontId="26" fillId="0" borderId="16" xfId="55" applyNumberFormat="1" applyFont="1" applyBorder="1" applyAlignment="1">
      <alignment horizontal="center" vertical="center"/>
    </xf>
    <xf numFmtId="176" fontId="26" fillId="0" borderId="55" xfId="55" applyNumberFormat="1" applyFont="1" applyBorder="1" applyAlignment="1">
      <alignment horizontal="center" vertical="center"/>
    </xf>
    <xf numFmtId="176" fontId="26" fillId="0" borderId="25" xfId="55" applyNumberFormat="1" applyFont="1" applyBorder="1" applyAlignment="1">
      <alignment horizontal="center" vertical="center"/>
    </xf>
    <xf numFmtId="0" fontId="83" fillId="0" borderId="34" xfId="55" applyFont="1" applyBorder="1" applyAlignment="1">
      <alignment horizontal="right" vertical="center"/>
    </xf>
    <xf numFmtId="0" fontId="83" fillId="0" borderId="42" xfId="55" applyFont="1" applyBorder="1" applyAlignment="1">
      <alignment horizontal="right" vertical="center"/>
    </xf>
    <xf numFmtId="0" fontId="83" fillId="0" borderId="47" xfId="55" applyFont="1" applyBorder="1" applyAlignment="1">
      <alignment horizontal="right" vertical="center"/>
    </xf>
    <xf numFmtId="0" fontId="84" fillId="0" borderId="34" xfId="55" applyFont="1" applyBorder="1" applyAlignment="1">
      <alignment horizontal="right" vertical="center"/>
    </xf>
    <xf numFmtId="0" fontId="84" fillId="0" borderId="42" xfId="55" applyFont="1" applyBorder="1" applyAlignment="1">
      <alignment horizontal="right" vertical="center"/>
    </xf>
    <xf numFmtId="0" fontId="84" fillId="0" borderId="47" xfId="55" applyFont="1" applyBorder="1" applyAlignment="1">
      <alignment horizontal="right" vertical="center"/>
    </xf>
    <xf numFmtId="181" fontId="83" fillId="0" borderId="11" xfId="55" applyNumberFormat="1" applyFont="1" applyBorder="1" applyAlignment="1">
      <alignment horizontal="center" vertical="center"/>
    </xf>
    <xf numFmtId="181" fontId="26" fillId="0" borderId="72" xfId="55" applyNumberFormat="1" applyFont="1" applyBorder="1" applyAlignment="1">
      <alignment horizontal="center" vertical="center"/>
    </xf>
    <xf numFmtId="181" fontId="83" fillId="0" borderId="18" xfId="55" applyNumberFormat="1" applyFont="1" applyBorder="1" applyAlignment="1">
      <alignment horizontal="center" vertical="center"/>
    </xf>
    <xf numFmtId="0" fontId="86" fillId="0" borderId="0" xfId="55" applyFont="1">
      <alignment vertical="center"/>
    </xf>
    <xf numFmtId="0" fontId="23" fillId="0" borderId="0" xfId="56" applyFont="1"/>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0" builtinId="22" customBuiltin="1"/>
    <cellStyle name="警告文" xfId="52" builtinId="11" customBuiltin="1"/>
    <cellStyle name="桁区切り" xfId="54" builtinId="6"/>
    <cellStyle name="桁区切り 2" xfId="33" xr:uid="{00000000-0005-0000-0000-000020000000}"/>
    <cellStyle name="桁区切り 3" xfId="34" xr:uid="{00000000-0005-0000-0000-000021000000}"/>
    <cellStyle name="桁区切り 4" xfId="35" xr:uid="{00000000-0005-0000-0000-000022000000}"/>
    <cellStyle name="桁区切り 5" xfId="36" xr:uid="{00000000-0005-0000-0000-000023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1" builtinId="21" customBuiltin="1"/>
    <cellStyle name="説明文" xfId="51" builtinId="53" customBuiltin="1"/>
    <cellStyle name="入力" xfId="30"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4" xfId="40" xr:uid="{00000000-0005-0000-0000-000028000000}"/>
    <cellStyle name="標準 4_2022012data" xfId="55" xr:uid="{44E95A42-1812-4AC7-9F7C-ADE87960D050}"/>
    <cellStyle name="標準 5" xfId="41" xr:uid="{00000000-0005-0000-0000-000029000000}"/>
    <cellStyle name="標準 6" xfId="42" xr:uid="{00000000-0005-0000-0000-00002A000000}"/>
    <cellStyle name="標準_2022012data" xfId="56" xr:uid="{C04F61C4-72A3-4636-9CBE-E0CBCF902F14}"/>
    <cellStyle name="標準_21年４月" xfId="43" xr:uid="{00000000-0005-0000-0000-00002B000000}"/>
    <cellStyle name="標準_有効求人倍率の推移グラフ" xfId="44" xr:uid="{00000000-0005-0000-0000-00002D000000}"/>
    <cellStyle name="良い" xfId="45"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99FFCC"/>
      <color rgb="FF66FFCC"/>
      <color rgb="FF99FF99"/>
      <color rgb="FF333399"/>
      <color rgb="FF0000FF"/>
      <color rgb="FFCCFFFF"/>
      <color rgb="FF800080"/>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小売業全体売上高（前年同月比）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38694018510844042"/>
          <c:y val="2.7020151181042916E-2"/>
        </c:manualLayout>
      </c:layout>
      <c:overlay val="0"/>
      <c:spPr>
        <a:noFill/>
        <a:ln w="25400">
          <a:noFill/>
        </a:ln>
      </c:spPr>
    </c:title>
    <c:autoTitleDeleted val="0"/>
    <c:plotArea>
      <c:layout>
        <c:manualLayout>
          <c:layoutTarget val="inner"/>
          <c:xMode val="edge"/>
          <c:yMode val="edge"/>
          <c:x val="0.14181306796684823"/>
          <c:y val="0.15418502202643172"/>
          <c:w val="0.81938012047337827"/>
          <c:h val="0.56980489045026261"/>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B59-4E52-9C26-7E672C14E71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767086917603512E-2"/>
              <c:y val="4.5941607585259191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0.1264965937489719"/>
          <c:y val="0.15859030837004406"/>
          <c:w val="0.85039378113968989"/>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68DF-4718-92DB-7827DF21C42C}"/>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68DF-4718-92DB-7827DF21C4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800">
                <a:solidFill>
                  <a:srgbClr val="000000"/>
                </a:solidFill>
              </a:defRPr>
            </a:pPr>
            <a:endParaRPr lang="ja-JP"/>
          </a:p>
        </c:txPr>
        <c:crossAx val="2"/>
        <c:crossesAt val="0.2"/>
        <c:auto val="1"/>
        <c:lblAlgn val="ctr"/>
        <c:lblOffset val="100"/>
        <c:tickLblSkip val="3"/>
        <c:noMultiLvlLbl val="0"/>
      </c:catAx>
      <c:valAx>
        <c:axId val="2"/>
        <c:scaling>
          <c:orientation val="minMax"/>
          <c:max val="1.2"/>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0997181660856336"/>
          <c:y val="3.0320296931999769E-2"/>
        </c:manualLayout>
      </c:layout>
      <c:overlay val="0"/>
    </c:title>
    <c:autoTitleDeleted val="0"/>
    <c:plotArea>
      <c:layout>
        <c:manualLayout>
          <c:layoutTarget val="inner"/>
          <c:xMode val="edge"/>
          <c:yMode val="edge"/>
          <c:x val="9.8260732116607991E-2"/>
          <c:y val="0.16298185999622211"/>
          <c:w val="0.87650935590256973"/>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8903-49F5-B65E-9E1A72D63BC2}"/>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3"/>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38670796620778858"/>
          <c:y val="2.9304038673043969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7712-45CB-8E52-8B2377E58A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B799-4D11-8024-D858424DDA69}"/>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B799-4D11-8024-D858424DDA69}"/>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1F7D-44F4-A07F-BAD1A6D468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8D7F-4B20-9890-960383F2F3EF}"/>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8D7F-4B20-9890-960383F2F3EF}"/>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40590643274853799"/>
          <c:y val="2.4154589371980676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2965-4A8B-9062-D923B66883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42077795615643848"/>
          <c:y val="2.3809403543611066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46E9-4280-A8D8-6F18B2A662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9266782417"/>
          <c:y val="8.5044786990197963E-3"/>
        </c:manualLayout>
      </c:layout>
      <c:overlay val="0"/>
      <c:spPr>
        <a:noFill/>
        <a:ln w="25400">
          <a:noFill/>
        </a:ln>
      </c:spPr>
    </c:title>
    <c:autoTitleDeleted val="0"/>
    <c:plotArea>
      <c:layout>
        <c:manualLayout>
          <c:layoutTarget val="inner"/>
          <c:xMode val="edge"/>
          <c:yMode val="edge"/>
          <c:x val="0.2065730975672912"/>
          <c:y val="0.17443992943395409"/>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A33E-4294-85E9-2BBEACD1C1D3}"/>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A33E-4294-85E9-2BBEACD1C1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4812474295"/>
          <c:y val="3.8723245326731256E-3"/>
        </c:manualLayout>
      </c:layout>
      <c:overlay val="0"/>
      <c:spPr>
        <a:noFill/>
        <a:ln w="25400">
          <a:noFill/>
        </a:ln>
      </c:spPr>
    </c:title>
    <c:autoTitleDeleted val="0"/>
    <c:plotArea>
      <c:layout>
        <c:manualLayout>
          <c:layoutTarget val="inner"/>
          <c:xMode val="edge"/>
          <c:yMode val="edge"/>
          <c:x val="0.20473525229702311"/>
          <c:y val="0.12811934214615117"/>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69CF-4C77-868F-DF28168F204E}"/>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69CF-4C77-868F-DF28168F20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DBC6-4A1E-BD93-7C72C45BBF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小売業売上高の推移</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6895772706330691"/>
          <c:y val="2.7020080122026391E-2"/>
        </c:manualLayout>
      </c:layout>
      <c:overlay val="0"/>
      <c:spPr>
        <a:noFill/>
        <a:ln w="25400">
          <a:noFill/>
        </a:ln>
      </c:spPr>
    </c:title>
    <c:autoTitleDeleted val="0"/>
    <c:plotArea>
      <c:layout>
        <c:manualLayout>
          <c:layoutTarget val="inner"/>
          <c:xMode val="edge"/>
          <c:yMode val="edge"/>
          <c:x val="0.16837563445071221"/>
          <c:y val="0.13112315614288167"/>
          <c:w val="0.79143679960171298"/>
          <c:h val="0.578342618268891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8DFF-45A3-88C5-3E09858839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5"/>
        </c:scaling>
        <c:delete val="0"/>
        <c:axPos val="l"/>
        <c:majorGridlines>
          <c:spPr>
            <a:ln w="3175">
              <a:solidFill>
                <a:srgbClr val="000000"/>
              </a:solidFill>
              <a:prstDash val="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0.10986357759383032"/>
              <c:y val="1.302058366211835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3692223399081544"/>
          <c:y val="2.4154607556323111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0467-44CE-8565-B98E1846AA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39944969732288232"/>
          <c:y val="2.3809489364195382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A341-4B97-B56C-E0BB043247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42186588921282803"/>
          <c:y val="2.9304029304029304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1237-4313-A94D-6B8E5D5FBC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1D9D-470E-A9FA-5B24B270C7D6}"/>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1D9D-470E-A9FA-5B24B270C7D6}"/>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6.443482393972684E-2"/>
          <c:y val="0.15859030837004406"/>
          <c:w val="0.8847717345049414"/>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1883-4A3A-A7AF-EBE40BC5CDFF}"/>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1883-4A3A-A7AF-EBE40BC5CD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900">
                <a:solidFill>
                  <a:srgbClr val="000000"/>
                </a:solidFill>
              </a:defRPr>
            </a:pPr>
            <a:endParaRPr lang="ja-JP"/>
          </a:p>
        </c:txPr>
        <c:crossAx val="2"/>
        <c:crossesAt val="0.2"/>
        <c:auto val="1"/>
        <c:lblAlgn val="ctr"/>
        <c:lblOffset val="100"/>
        <c:tickLblSkip val="4"/>
        <c:noMultiLvlLbl val="0"/>
      </c:catAx>
      <c:valAx>
        <c:axId val="2"/>
        <c:scaling>
          <c:orientation val="minMax"/>
          <c:max val="1.4"/>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1554980941298969"/>
          <c:y val="0.202038507348131"/>
        </c:manualLayout>
      </c:layout>
      <c:overlay val="0"/>
    </c:title>
    <c:autoTitleDeleted val="0"/>
    <c:plotArea>
      <c:layout>
        <c:manualLayout>
          <c:layoutTarget val="inner"/>
          <c:xMode val="edge"/>
          <c:yMode val="edge"/>
          <c:x val="9.6819295300570554E-2"/>
          <c:y val="0.16298185999622211"/>
          <c:w val="0.87795076539682226"/>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D5B1-4712-88A5-4E17B7A19FCF}"/>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 val="autoZero"/>
        <c:auto val="1"/>
        <c:lblAlgn val="ctr"/>
        <c:lblOffset val="100"/>
        <c:tickLblSkip val="4"/>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F0CF-4E3C-8993-9C1C32222075}"/>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F0CF-4E3C-8993-9C1C32222075}"/>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165735</xdr:colOff>
      <xdr:row>150</xdr:row>
      <xdr:rowOff>190500</xdr:rowOff>
    </xdr:from>
    <xdr:to>
      <xdr:col>17</xdr:col>
      <xdr:colOff>80645</xdr:colOff>
      <xdr:row>161</xdr:row>
      <xdr:rowOff>66040</xdr:rowOff>
    </xdr:to>
    <xdr:graphicFrame macro="">
      <xdr:nvGraphicFramePr>
        <xdr:cNvPr id="2" name="グラフ 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156845</xdr:colOff>
      <xdr:row>254</xdr:row>
      <xdr:rowOff>67945</xdr:rowOff>
    </xdr:from>
    <xdr:to>
      <xdr:col>17</xdr:col>
      <xdr:colOff>278765</xdr:colOff>
      <xdr:row>262</xdr:row>
      <xdr:rowOff>44450</xdr:rowOff>
    </xdr:to>
    <xdr:graphicFrame macro="">
      <xdr:nvGraphicFramePr>
        <xdr:cNvPr id="3" name="グラフ 24">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333375</xdr:colOff>
      <xdr:row>38</xdr:row>
      <xdr:rowOff>66675</xdr:rowOff>
    </xdr:from>
    <xdr:to>
      <xdr:col>14</xdr:col>
      <xdr:colOff>335280</xdr:colOff>
      <xdr:row>40</xdr:row>
      <xdr:rowOff>63500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a:xfrm rot="1800000">
          <a:off x="5191125" y="9798050"/>
          <a:ext cx="41148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228600</xdr:colOff>
      <xdr:row>247</xdr:row>
      <xdr:rowOff>67310</xdr:rowOff>
    </xdr:from>
    <xdr:to>
      <xdr:col>16</xdr:col>
      <xdr:colOff>184785</xdr:colOff>
      <xdr:row>248</xdr:row>
      <xdr:rowOff>92075</xdr:rowOff>
    </xdr:to>
    <xdr:sp macro="" textlink="">
      <xdr:nvSpPr>
        <xdr:cNvPr id="5" name="AutoShape 26">
          <a:extLst>
            <a:ext uri="{FF2B5EF4-FFF2-40B4-BE49-F238E27FC236}">
              <a16:creationId xmlns:a16="http://schemas.microsoft.com/office/drawing/2014/main" id="{00000000-0008-0000-0100-000005000000}"/>
            </a:ext>
          </a:extLst>
        </xdr:cNvPr>
        <xdr:cNvSpPr>
          <a:spLocks noChangeArrowheads="1"/>
        </xdr:cNvSpPr>
      </xdr:nvSpPr>
      <xdr:spPr>
        <a:xfrm>
          <a:off x="3038475" y="60038615"/>
          <a:ext cx="3232785"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14</xdr:col>
      <xdr:colOff>173990</xdr:colOff>
      <xdr:row>255</xdr:row>
      <xdr:rowOff>127635</xdr:rowOff>
    </xdr:from>
    <xdr:to>
      <xdr:col>15</xdr:col>
      <xdr:colOff>269240</xdr:colOff>
      <xdr:row>256</xdr:row>
      <xdr:rowOff>84455</xdr:rowOff>
    </xdr:to>
    <xdr:sp macro="" textlink="">
      <xdr:nvSpPr>
        <xdr:cNvPr id="6" name="Rectangle 34">
          <a:extLst>
            <a:ext uri="{FF2B5EF4-FFF2-40B4-BE49-F238E27FC236}">
              <a16:creationId xmlns:a16="http://schemas.microsoft.com/office/drawing/2014/main" id="{00000000-0008-0000-0100-000006000000}"/>
            </a:ext>
          </a:extLst>
        </xdr:cNvPr>
        <xdr:cNvSpPr>
          <a:spLocks noChangeArrowheads="1"/>
        </xdr:cNvSpPr>
      </xdr:nvSpPr>
      <xdr:spPr>
        <a:xfrm>
          <a:off x="5441315" y="62000765"/>
          <a:ext cx="504825" cy="23558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14</xdr:col>
      <xdr:colOff>338455</xdr:colOff>
      <xdr:row>257</xdr:row>
      <xdr:rowOff>236220</xdr:rowOff>
    </xdr:from>
    <xdr:to>
      <xdr:col>16</xdr:col>
      <xdr:colOff>18415</xdr:colOff>
      <xdr:row>258</xdr:row>
      <xdr:rowOff>189230</xdr:rowOff>
    </xdr:to>
    <xdr:sp macro="" textlink="">
      <xdr:nvSpPr>
        <xdr:cNvPr id="7" name="Rectangle 35">
          <a:extLst>
            <a:ext uri="{FF2B5EF4-FFF2-40B4-BE49-F238E27FC236}">
              <a16:creationId xmlns:a16="http://schemas.microsoft.com/office/drawing/2014/main" id="{00000000-0008-0000-0100-000007000000}"/>
            </a:ext>
          </a:extLst>
        </xdr:cNvPr>
        <xdr:cNvSpPr>
          <a:spLocks noChangeArrowheads="1"/>
        </xdr:cNvSpPr>
      </xdr:nvSpPr>
      <xdr:spPr>
        <a:xfrm>
          <a:off x="5605780" y="62666880"/>
          <a:ext cx="499110" cy="23177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13</xdr:col>
      <xdr:colOff>142875</xdr:colOff>
      <xdr:row>41</xdr:row>
      <xdr:rowOff>28575</xdr:rowOff>
    </xdr:from>
    <xdr:to>
      <xdr:col>15</xdr:col>
      <xdr:colOff>133350</xdr:colOff>
      <xdr:row>42</xdr:row>
      <xdr:rowOff>47625</xdr:rowOff>
    </xdr:to>
    <xdr:sp macro="" textlink="">
      <xdr:nvSpPr>
        <xdr:cNvPr id="8" name="Rectangle 40">
          <a:extLst>
            <a:ext uri="{FF2B5EF4-FFF2-40B4-BE49-F238E27FC236}">
              <a16:creationId xmlns:a16="http://schemas.microsoft.com/office/drawing/2014/main" id="{00000000-0008-0000-0100-000008000000}"/>
            </a:ext>
          </a:extLst>
        </xdr:cNvPr>
        <xdr:cNvSpPr>
          <a:spLocks noChangeArrowheads="1"/>
        </xdr:cNvSpPr>
      </xdr:nvSpPr>
      <xdr:spPr>
        <a:xfrm>
          <a:off x="5000625" y="10367645"/>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10</xdr:col>
      <xdr:colOff>209550</xdr:colOff>
      <xdr:row>41</xdr:row>
      <xdr:rowOff>19050</xdr:rowOff>
    </xdr:from>
    <xdr:to>
      <xdr:col>12</xdr:col>
      <xdr:colOff>200025</xdr:colOff>
      <xdr:row>42</xdr:row>
      <xdr:rowOff>38100</xdr:rowOff>
    </xdr:to>
    <xdr:sp macro="" textlink="">
      <xdr:nvSpPr>
        <xdr:cNvPr id="9" name="Rectangle 41">
          <a:extLst>
            <a:ext uri="{FF2B5EF4-FFF2-40B4-BE49-F238E27FC236}">
              <a16:creationId xmlns:a16="http://schemas.microsoft.com/office/drawing/2014/main" id="{00000000-0008-0000-0100-000009000000}"/>
            </a:ext>
          </a:extLst>
        </xdr:cNvPr>
        <xdr:cNvSpPr>
          <a:spLocks noChangeArrowheads="1"/>
        </xdr:cNvSpPr>
      </xdr:nvSpPr>
      <xdr:spPr>
        <a:xfrm>
          <a:off x="383857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7</xdr:col>
      <xdr:colOff>314325</xdr:colOff>
      <xdr:row>41</xdr:row>
      <xdr:rowOff>19050</xdr:rowOff>
    </xdr:from>
    <xdr:to>
      <xdr:col>9</xdr:col>
      <xdr:colOff>304800</xdr:colOff>
      <xdr:row>42</xdr:row>
      <xdr:rowOff>38100</xdr:rowOff>
    </xdr:to>
    <xdr:sp macro="" textlink="">
      <xdr:nvSpPr>
        <xdr:cNvPr id="10" name="Rectangle 42">
          <a:extLst>
            <a:ext uri="{FF2B5EF4-FFF2-40B4-BE49-F238E27FC236}">
              <a16:creationId xmlns:a16="http://schemas.microsoft.com/office/drawing/2014/main" id="{00000000-0008-0000-0100-00000A000000}"/>
            </a:ext>
          </a:extLst>
        </xdr:cNvPr>
        <xdr:cNvSpPr>
          <a:spLocks noChangeArrowheads="1"/>
        </xdr:cNvSpPr>
      </xdr:nvSpPr>
      <xdr:spPr>
        <a:xfrm>
          <a:off x="271462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11</xdr:col>
      <xdr:colOff>0</xdr:colOff>
      <xdr:row>38</xdr:row>
      <xdr:rowOff>66675</xdr:rowOff>
    </xdr:from>
    <xdr:to>
      <xdr:col>12</xdr:col>
      <xdr:colOff>4445</xdr:colOff>
      <xdr:row>40</xdr:row>
      <xdr:rowOff>63500</xdr:rowOff>
    </xdr:to>
    <xdr:sp macro="" textlink="">
      <xdr:nvSpPr>
        <xdr:cNvPr id="11" name="AutoShape 50">
          <a:extLst>
            <a:ext uri="{FF2B5EF4-FFF2-40B4-BE49-F238E27FC236}">
              <a16:creationId xmlns:a16="http://schemas.microsoft.com/office/drawing/2014/main" id="{00000000-0008-0000-0100-00000B000000}"/>
            </a:ext>
          </a:extLst>
        </xdr:cNvPr>
        <xdr:cNvSpPr>
          <a:spLocks noChangeArrowheads="1"/>
        </xdr:cNvSpPr>
      </xdr:nvSpPr>
      <xdr:spPr>
        <a:xfrm>
          <a:off x="4038600" y="9798050"/>
          <a:ext cx="41402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133350</xdr:colOff>
      <xdr:row>38</xdr:row>
      <xdr:rowOff>57150</xdr:rowOff>
    </xdr:from>
    <xdr:to>
      <xdr:col>9</xdr:col>
      <xdr:colOff>135255</xdr:colOff>
      <xdr:row>40</xdr:row>
      <xdr:rowOff>49530</xdr:rowOff>
    </xdr:to>
    <xdr:sp macro="" textlink="">
      <xdr:nvSpPr>
        <xdr:cNvPr id="12" name="AutoShape 51">
          <a:extLst>
            <a:ext uri="{FF2B5EF4-FFF2-40B4-BE49-F238E27FC236}">
              <a16:creationId xmlns:a16="http://schemas.microsoft.com/office/drawing/2014/main" id="{00000000-0008-0000-0100-00000C000000}"/>
            </a:ext>
          </a:extLst>
        </xdr:cNvPr>
        <xdr:cNvSpPr>
          <a:spLocks noChangeArrowheads="1"/>
        </xdr:cNvSpPr>
      </xdr:nvSpPr>
      <xdr:spPr>
        <a:xfrm rot="-1804115">
          <a:off x="2943225" y="9788525"/>
          <a:ext cx="41148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38</xdr:row>
      <xdr:rowOff>171450</xdr:rowOff>
    </xdr:from>
    <xdr:to>
      <xdr:col>7</xdr:col>
      <xdr:colOff>85725</xdr:colOff>
      <xdr:row>39</xdr:row>
      <xdr:rowOff>190500</xdr:rowOff>
    </xdr:to>
    <xdr:sp macro="" textlink="">
      <xdr:nvSpPr>
        <xdr:cNvPr id="13" name="Rectangle 56">
          <a:extLst>
            <a:ext uri="{FF2B5EF4-FFF2-40B4-BE49-F238E27FC236}">
              <a16:creationId xmlns:a16="http://schemas.microsoft.com/office/drawing/2014/main" id="{00000000-0008-0000-0100-00000D000000}"/>
            </a:ext>
          </a:extLst>
        </xdr:cNvPr>
        <xdr:cNvSpPr>
          <a:spLocks noChangeArrowheads="1"/>
        </xdr:cNvSpPr>
      </xdr:nvSpPr>
      <xdr:spPr>
        <a:xfrm>
          <a:off x="314325" y="9902825"/>
          <a:ext cx="217170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2</xdr:col>
      <xdr:colOff>381000</xdr:colOff>
      <xdr:row>168</xdr:row>
      <xdr:rowOff>158750</xdr:rowOff>
    </xdr:from>
    <xdr:to>
      <xdr:col>8</xdr:col>
      <xdr:colOff>141605</xdr:colOff>
      <xdr:row>171</xdr:row>
      <xdr:rowOff>190500</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a:xfrm>
          <a:off x="990600" y="41707435"/>
          <a:ext cx="1960880"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7</xdr:col>
      <xdr:colOff>249555</xdr:colOff>
      <xdr:row>222</xdr:row>
      <xdr:rowOff>170180</xdr:rowOff>
    </xdr:from>
    <xdr:to>
      <xdr:col>13</xdr:col>
      <xdr:colOff>82550</xdr:colOff>
      <xdr:row>224</xdr:row>
      <xdr:rowOff>78105</xdr:rowOff>
    </xdr:to>
    <xdr:sp macro="" textlink="">
      <xdr:nvSpPr>
        <xdr:cNvPr id="15" name="AutoShape 36">
          <a:extLst>
            <a:ext uri="{FF2B5EF4-FFF2-40B4-BE49-F238E27FC236}">
              <a16:creationId xmlns:a16="http://schemas.microsoft.com/office/drawing/2014/main" id="{00000000-0008-0000-0100-00000F000000}"/>
            </a:ext>
          </a:extLst>
        </xdr:cNvPr>
        <xdr:cNvSpPr>
          <a:spLocks noChangeArrowheads="1"/>
        </xdr:cNvSpPr>
      </xdr:nvSpPr>
      <xdr:spPr>
        <a:xfrm>
          <a:off x="2649855" y="54789070"/>
          <a:ext cx="2290445" cy="313055"/>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8</xdr:col>
      <xdr:colOff>63500</xdr:colOff>
      <xdr:row>251</xdr:row>
      <xdr:rowOff>179070</xdr:rowOff>
    </xdr:from>
    <xdr:to>
      <xdr:col>18</xdr:col>
      <xdr:colOff>45720</xdr:colOff>
      <xdr:row>254</xdr:row>
      <xdr:rowOff>221615</xdr:rowOff>
    </xdr:to>
    <xdr:sp macro="" textlink="">
      <xdr:nvSpPr>
        <xdr:cNvPr id="16" name="AutoShape 26">
          <a:extLst>
            <a:ext uri="{FF2B5EF4-FFF2-40B4-BE49-F238E27FC236}">
              <a16:creationId xmlns:a16="http://schemas.microsoft.com/office/drawing/2014/main" id="{00000000-0008-0000-0100-000010000000}"/>
            </a:ext>
          </a:extLst>
        </xdr:cNvPr>
        <xdr:cNvSpPr>
          <a:spLocks noChangeArrowheads="1"/>
        </xdr:cNvSpPr>
      </xdr:nvSpPr>
      <xdr:spPr>
        <a:xfrm>
          <a:off x="2873375" y="61303535"/>
          <a:ext cx="4097020" cy="5124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0</xdr:col>
      <xdr:colOff>106045</xdr:colOff>
      <xdr:row>209</xdr:row>
      <xdr:rowOff>43180</xdr:rowOff>
    </xdr:from>
    <xdr:to>
      <xdr:col>17</xdr:col>
      <xdr:colOff>338455</xdr:colOff>
      <xdr:row>211</xdr:row>
      <xdr:rowOff>147955</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a:xfrm>
          <a:off x="106045" y="51424205"/>
          <a:ext cx="6728460" cy="50990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31</xdr:row>
      <xdr:rowOff>0</xdr:rowOff>
    </xdr:from>
    <xdr:to>
      <xdr:col>2</xdr:col>
      <xdr:colOff>381000</xdr:colOff>
      <xdr:row>32</xdr:row>
      <xdr:rowOff>31750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06070" y="8154035"/>
          <a:ext cx="684530" cy="31051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xdr:from>
      <xdr:col>0</xdr:col>
      <xdr:colOff>81915</xdr:colOff>
      <xdr:row>43</xdr:row>
      <xdr:rowOff>36830</xdr:rowOff>
    </xdr:from>
    <xdr:to>
      <xdr:col>18</xdr:col>
      <xdr:colOff>0</xdr:colOff>
      <xdr:row>46</xdr:row>
      <xdr:rowOff>95250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1915" y="10781030"/>
          <a:ext cx="6842760" cy="66611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a:solidFill>
            <a:schemeClr val="tx1"/>
          </a:solidFill>
          <a:prstDash val="solid"/>
        </a:ln>
      </xdr:spPr>
      <xdr:txBody>
        <a:bodyPr vertOverflow="clip" horzOverflow="clip" wrap="square" lIns="27432" tIns="0" rIns="0" bIns="0" rtlCol="0" anchor="t" upright="1"/>
        <a:lstStyle/>
        <a:p>
          <a:r>
            <a:rPr kumimoji="1" lang="en-US" altLang="ja-JP" sz="900" b="0" i="0" baseline="0">
              <a:solidFill>
                <a:srgbClr val="FF0000"/>
              </a:solidFill>
              <a:effectLst/>
              <a:latin typeface="ＭＳ ゴシック"/>
              <a:ea typeface="ＭＳ ゴシック"/>
              <a:cs typeface="+mn-cs"/>
            </a:rPr>
            <a:t>TDK</a:t>
          </a:r>
          <a:r>
            <a:rPr kumimoji="1" lang="ja-JP" altLang="ja-JP" sz="900" b="0" i="0" baseline="0">
              <a:solidFill>
                <a:srgbClr val="FF0000"/>
              </a:solidFill>
              <a:effectLst/>
              <a:latin typeface="ＭＳ ゴシック"/>
              <a:ea typeface="ＭＳ ゴシック"/>
              <a:cs typeface="+mn-cs"/>
            </a:rPr>
            <a:t>羽後  ＋</a:t>
          </a:r>
          <a:r>
            <a:rPr kumimoji="1" lang="en-US" altLang="ja-JP" sz="900" b="0" i="0" baseline="0">
              <a:solidFill>
                <a:srgbClr val="FF0000"/>
              </a:solidFill>
              <a:effectLst/>
              <a:latin typeface="ＭＳ ゴシック"/>
              <a:ea typeface="ＭＳ ゴシック"/>
              <a:cs typeface="+mn-cs"/>
            </a:rPr>
            <a:t>24.3  </a:t>
          </a:r>
          <a:r>
            <a:rPr kumimoji="1" lang="ja-JP" altLang="en-US" sz="900" b="0" i="0" baseline="0">
              <a:solidFill>
                <a:srgbClr val="FF0000"/>
              </a:solidFill>
              <a:effectLst/>
              <a:latin typeface="ＭＳ ゴシック"/>
              <a:ea typeface="ＭＳ ゴシック"/>
              <a:cs typeface="+mn-cs"/>
            </a:rPr>
            <a:t>スマホ関連の注文が好調　　　　　　</a:t>
          </a:r>
          <a:r>
            <a:rPr kumimoji="1" lang="ja-JP" altLang="ja-JP" sz="900" b="0" i="0" baseline="0">
              <a:solidFill>
                <a:srgbClr val="FF0000"/>
              </a:solidFill>
              <a:effectLst/>
              <a:latin typeface="ＭＳ ゴシック"/>
              <a:ea typeface="ＭＳ ゴシック"/>
              <a:cs typeface="+mn-cs"/>
            </a:rPr>
            <a:t>　　　ＪＵＫＩ ＋</a:t>
          </a:r>
          <a:r>
            <a:rPr kumimoji="1" lang="en-US" altLang="ja-JP" sz="900" b="0" i="0" baseline="0">
              <a:solidFill>
                <a:srgbClr val="FF0000"/>
              </a:solidFill>
              <a:effectLst/>
              <a:latin typeface="ＭＳ ゴシック"/>
              <a:ea typeface="ＭＳ ゴシック"/>
              <a:cs typeface="+mn-cs"/>
            </a:rPr>
            <a:t> 2.7 </a:t>
          </a:r>
          <a:r>
            <a:rPr kumimoji="1" lang="ja-JP" altLang="en-US" sz="900" b="0" i="0" baseline="0">
              <a:solidFill>
                <a:srgbClr val="FF0000"/>
              </a:solidFill>
              <a:effectLst/>
              <a:latin typeface="ＭＳ ゴシック"/>
              <a:ea typeface="ＭＳ ゴシック"/>
              <a:cs typeface="+mn-cs"/>
            </a:rPr>
            <a:t>太陽光発電制御基盤製品の販売が好調</a:t>
          </a:r>
          <a:endParaRPr kumimoji="1" lang="en-US" altLang="ja-JP" sz="900" b="0" i="0" baseline="0">
            <a:solidFill>
              <a:srgbClr val="FF0000"/>
            </a:solidFill>
            <a:effectLst/>
            <a:latin typeface="ＭＳ ゴシック"/>
            <a:ea typeface="ＭＳ ゴシック"/>
            <a:cs typeface="+mn-cs"/>
          </a:endParaRPr>
        </a:p>
        <a:p>
          <a:r>
            <a:rPr kumimoji="1" lang="en-US" altLang="ja-JP" sz="900" b="0" i="0" baseline="0">
              <a:solidFill>
                <a:srgbClr val="FF0000"/>
              </a:solidFill>
              <a:effectLst/>
              <a:latin typeface="ＭＳ ゴシック"/>
              <a:ea typeface="ＭＳ ゴシック"/>
              <a:cs typeface="+mn-cs"/>
            </a:rPr>
            <a:t>TDKMCC   </a:t>
          </a:r>
          <a:r>
            <a:rPr kumimoji="1" lang="ja-JP" altLang="en-US" sz="900" b="0" i="0" baseline="0">
              <a:solidFill>
                <a:srgbClr val="FF0000"/>
              </a:solidFill>
              <a:effectLst/>
              <a:latin typeface="ＭＳ ゴシック"/>
              <a:ea typeface="ＭＳ ゴシック"/>
              <a:cs typeface="+mn-cs"/>
            </a:rPr>
            <a:t>＋</a:t>
          </a:r>
          <a:r>
            <a:rPr kumimoji="1" lang="en-US" altLang="ja-JP" sz="900" b="0" i="0" baseline="0">
              <a:solidFill>
                <a:srgbClr val="FF0000"/>
              </a:solidFill>
              <a:effectLst/>
              <a:latin typeface="ＭＳ ゴシック"/>
              <a:ea typeface="ＭＳ ゴシック"/>
              <a:cs typeface="+mn-cs"/>
            </a:rPr>
            <a:t>19.8  8</a:t>
          </a:r>
          <a:r>
            <a:rPr kumimoji="1" lang="ja-JP" altLang="en-US" sz="900" b="0" i="0" baseline="0">
              <a:solidFill>
                <a:srgbClr val="FF0000"/>
              </a:solidFill>
              <a:effectLst/>
              <a:latin typeface="ＭＳ ゴシック"/>
              <a:ea typeface="ＭＳ ゴシック"/>
              <a:cs typeface="+mn-cs"/>
            </a:rPr>
            <a:t>月比約</a:t>
          </a:r>
          <a:r>
            <a:rPr kumimoji="1" lang="en-US" altLang="ja-JP" sz="900" b="0" i="0" baseline="0">
              <a:solidFill>
                <a:srgbClr val="FF0000"/>
              </a:solidFill>
              <a:effectLst/>
              <a:latin typeface="ＭＳ ゴシック"/>
              <a:ea typeface="ＭＳ ゴシック"/>
              <a:cs typeface="+mn-cs"/>
            </a:rPr>
            <a:t>3%</a:t>
          </a:r>
          <a:r>
            <a:rPr kumimoji="1" lang="ja-JP" altLang="en-US" sz="900" b="0" i="0" baseline="0">
              <a:solidFill>
                <a:srgbClr val="FF0000"/>
              </a:solidFill>
              <a:effectLst/>
              <a:latin typeface="ＭＳ ゴシック"/>
              <a:ea typeface="ＭＳ ゴシック"/>
              <a:cs typeface="+mn-cs"/>
            </a:rPr>
            <a:t>の好転　　　　　　　　　　　　 ルビコン ＋ </a:t>
          </a:r>
          <a:r>
            <a:rPr kumimoji="1" lang="en-US" altLang="ja-JP" sz="900" b="0" i="0" baseline="0">
              <a:solidFill>
                <a:srgbClr val="FF0000"/>
              </a:solidFill>
              <a:effectLst/>
              <a:latin typeface="ＭＳ ゴシック"/>
              <a:ea typeface="ＭＳ ゴシック"/>
              <a:cs typeface="+mn-cs"/>
            </a:rPr>
            <a:t>3.8 </a:t>
          </a:r>
          <a:r>
            <a:rPr kumimoji="1" lang="ja-JP" altLang="en-US" sz="900" b="0" i="0" baseline="0">
              <a:solidFill>
                <a:srgbClr val="FF0000"/>
              </a:solidFill>
              <a:effectLst/>
              <a:latin typeface="ＭＳ ゴシック"/>
              <a:ea typeface="ＭＳ ゴシック"/>
              <a:cs typeface="+mn-cs"/>
            </a:rPr>
            <a:t>１１月を底に回復に転じた</a:t>
          </a:r>
          <a:endParaRPr kumimoji="1" lang="en-US" altLang="ja-JP" sz="900" b="0" i="0" baseline="0">
            <a:solidFill>
              <a:srgbClr val="FF0000"/>
            </a:solidFill>
            <a:effectLst/>
            <a:latin typeface="ＭＳ ゴシック"/>
            <a:ea typeface="ＭＳ ゴシック"/>
            <a:cs typeface="+mn-cs"/>
          </a:endParaRPr>
        </a:p>
        <a:p>
          <a:r>
            <a:rPr kumimoji="1" lang="ja-JP" altLang="en-US" sz="900" b="0" i="0" u="none" strike="noStrike" baseline="0">
              <a:solidFill>
                <a:srgbClr val="FF0000"/>
              </a:solidFill>
              <a:latin typeface="ＭＳ ゴシック"/>
              <a:ea typeface="ＭＳ ゴシック"/>
            </a:rPr>
            <a:t>エプソン ＋</a:t>
          </a:r>
          <a:r>
            <a:rPr kumimoji="1" lang="en-US" altLang="ja-JP" sz="900" b="0" i="0" u="none" strike="noStrike" baseline="0">
              <a:solidFill>
                <a:srgbClr val="FF0000"/>
              </a:solidFill>
              <a:latin typeface="ＭＳ ゴシック"/>
              <a:ea typeface="ＭＳ ゴシック"/>
            </a:rPr>
            <a:t>34.9  </a:t>
          </a:r>
          <a:r>
            <a:rPr kumimoji="1" lang="ja-JP" altLang="en-US" sz="900" b="0" i="0" u="none" strike="noStrike" baseline="0">
              <a:solidFill>
                <a:srgbClr val="FF0000"/>
              </a:solidFill>
              <a:latin typeface="ＭＳ ゴシック"/>
              <a:ea typeface="ＭＳ ゴシック"/>
            </a:rPr>
            <a:t>インクジェットプリンターが好調</a:t>
          </a:r>
        </a:p>
      </xdr:txBody>
    </xdr:sp>
    <xdr:clientData/>
  </xdr:twoCellAnchor>
  <xdr:twoCellAnchor>
    <xdr:from>
      <xdr:col>3</xdr:col>
      <xdr:colOff>372745</xdr:colOff>
      <xdr:row>57</xdr:row>
      <xdr:rowOff>330835</xdr:rowOff>
    </xdr:from>
    <xdr:to>
      <xdr:col>6</xdr:col>
      <xdr:colOff>53975</xdr:colOff>
      <xdr:row>62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68" idx="0"/>
        </xdr:cNvCxnSpPr>
      </xdr:nvCxnSpPr>
      <xdr:spPr>
        <a:xfrm flipH="1" flipV="1">
          <a:off x="1391920" y="14377035"/>
          <a:ext cx="652780" cy="10579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xdr:colOff>
      <xdr:row>46</xdr:row>
      <xdr:rowOff>95250</xdr:rowOff>
    </xdr:from>
    <xdr:to>
      <xdr:col>9</xdr:col>
      <xdr:colOff>281305</xdr:colOff>
      <xdr:row>53</xdr:row>
      <xdr:rowOff>66040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9" idx="2"/>
        </xdr:cNvCxnSpPr>
      </xdr:nvCxnSpPr>
      <xdr:spPr>
        <a:xfrm flipH="1">
          <a:off x="1535430" y="11447145"/>
          <a:ext cx="1965325" cy="1752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135255</xdr:colOff>
      <xdr:row>79</xdr:row>
      <xdr:rowOff>3810</xdr:rowOff>
    </xdr:from>
    <xdr:to>
      <xdr:col>17</xdr:col>
      <xdr:colOff>198755</xdr:colOff>
      <xdr:row>88</xdr:row>
      <xdr:rowOff>144145</xdr:rowOff>
    </xdr:to>
    <xdr:graphicFrame macro="">
      <xdr:nvGraphicFramePr>
        <xdr:cNvPr id="23" name="グラフ 33">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179070</xdr:colOff>
      <xdr:row>97</xdr:row>
      <xdr:rowOff>89535</xdr:rowOff>
    </xdr:from>
    <xdr:to>
      <xdr:col>17</xdr:col>
      <xdr:colOff>114935</xdr:colOff>
      <xdr:row>107</xdr:row>
      <xdr:rowOff>215265</xdr:rowOff>
    </xdr:to>
    <xdr:graphicFrame macro="">
      <xdr:nvGraphicFramePr>
        <xdr:cNvPr id="24" name="グラフ 12">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45085</xdr:colOff>
      <xdr:row>119</xdr:row>
      <xdr:rowOff>190500</xdr:rowOff>
    </xdr:from>
    <xdr:to>
      <xdr:col>17</xdr:col>
      <xdr:colOff>340995</xdr:colOff>
      <xdr:row>130</xdr:row>
      <xdr:rowOff>46355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124460</xdr:colOff>
      <xdr:row>147</xdr:row>
      <xdr:rowOff>16510</xdr:rowOff>
    </xdr:from>
    <xdr:to>
      <xdr:col>16</xdr:col>
      <xdr:colOff>223520</xdr:colOff>
      <xdr:row>151</xdr:row>
      <xdr:rowOff>83185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4460" y="36423600"/>
          <a:ext cx="6185535" cy="83883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ﾀｶﾔﾅｷﾞ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新店を開店したこと、総菜の販売が好調を維持していることから売上増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よねや （平鹿）▲</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月初めは、野菜・果物の数量がはけなかったが、年末にかけては売れ行きが順調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アマノ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引き続き精肉・鮮魚が＋１０％程度売上を伸ばしている。（精肉は輸入単価上昇による）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テラタ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お歳暮、クリスマス商品、お正月商品は好調だった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ｻｰｸﾙ</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K</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4.6     </a:t>
          </a:r>
          <a:r>
            <a:rPr kumimoji="0" lang="ja-JP" altLang="en-US" sz="900" b="0" i="0" u="none" strike="noStrike" kern="0" cap="none" spc="0" normalizeH="0" baseline="0" noProof="0">
              <a:ln>
                <a:noFill/>
              </a:ln>
              <a:solidFill>
                <a:srgbClr val="FFFF00"/>
              </a:solidFill>
              <a:effectLst/>
              <a:uLnTx/>
              <a:uFillTx/>
              <a:latin typeface="ＭＳ ゴシック"/>
              <a:ea typeface="ＭＳ ゴシック"/>
              <a:cs typeface="+mn-cs"/>
            </a:rPr>
            <a:t>　</a:t>
          </a:r>
          <a:endParaRPr kumimoji="0" lang="en-US" altLang="ja-JP" sz="900" b="0" i="0" u="none" strike="noStrike" kern="0" cap="none" spc="0" normalizeH="0" baseline="0" noProof="0">
            <a:ln>
              <a:noFill/>
            </a:ln>
            <a:solidFill>
              <a:srgbClr val="FFFF00"/>
            </a:solidFill>
            <a:effectLst/>
            <a:uLnTx/>
            <a:uFillTx/>
            <a:latin typeface="ＭＳ ゴシック"/>
            <a:ea typeface="ＭＳ ゴシック"/>
            <a:cs typeface="+mn-cs"/>
          </a:endParaRPr>
        </a:p>
      </xdr:txBody>
    </xdr:sp>
    <xdr:clientData/>
  </xdr:twoCellAnchor>
  <xdr:twoCellAnchor>
    <xdr:from>
      <xdr:col>1</xdr:col>
      <xdr:colOff>49530</xdr:colOff>
      <xdr:row>152</xdr:row>
      <xdr:rowOff>25400</xdr:rowOff>
    </xdr:from>
    <xdr:to>
      <xdr:col>17</xdr:col>
      <xdr:colOff>281305</xdr:colOff>
      <xdr:row>155</xdr:row>
      <xdr:rowOff>41275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9555" y="37483415"/>
          <a:ext cx="6527800" cy="852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ケーズ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前年同月は一部に増税前の需要等があったが、それほど大きくなく、今月の数字は厳しい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（特に、白物家電が悪い）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佐々木電機</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1.7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大型暖房の売り上げが好調だった。白物家電は半減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宝電気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42.2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消費増税による大型商品（テレビ、冷蔵庫）の買い控えが悪化しており、例年以下となった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xdr:col>
      <xdr:colOff>45085</xdr:colOff>
      <xdr:row>167</xdr:row>
      <xdr:rowOff>104140</xdr:rowOff>
    </xdr:from>
    <xdr:to>
      <xdr:col>17</xdr:col>
      <xdr:colOff>182880</xdr:colOff>
      <xdr:row>176</xdr:row>
      <xdr:rowOff>182880</xdr:rowOff>
    </xdr:to>
    <xdr:graphicFrame macro="">
      <xdr:nvGraphicFramePr>
        <xdr:cNvPr id="30" name="グラフ 7">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872490</xdr:colOff>
      <xdr:row>167</xdr:row>
      <xdr:rowOff>21590</xdr:rowOff>
    </xdr:from>
    <xdr:to>
      <xdr:col>25</xdr:col>
      <xdr:colOff>86995</xdr:colOff>
      <xdr:row>170</xdr:row>
      <xdr:rowOff>166370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59115" y="41291510"/>
          <a:ext cx="1900555" cy="981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4,235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2,226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4,513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H24.10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3,783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1,841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H23.10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3,976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1,917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H22.10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p>
      </xdr:txBody>
    </xdr:sp>
    <xdr:clientData/>
  </xdr:twoCellAnchor>
  <xdr:twoCellAnchor>
    <xdr:from>
      <xdr:col>12</xdr:col>
      <xdr:colOff>138430</xdr:colOff>
      <xdr:row>162</xdr:row>
      <xdr:rowOff>73025</xdr:rowOff>
    </xdr:from>
    <xdr:to>
      <xdr:col>17</xdr:col>
      <xdr:colOff>300355</xdr:colOff>
      <xdr:row>163</xdr:row>
      <xdr:rowOff>207645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86605" y="40166290"/>
          <a:ext cx="2209800" cy="22288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％、軽乗用車▲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p>
      </xdr:txBody>
    </xdr:sp>
    <xdr:clientData/>
  </xdr:twoCellAnchor>
  <xdr:twoCellAnchor>
    <xdr:from>
      <xdr:col>1</xdr:col>
      <xdr:colOff>132715</xdr:colOff>
      <xdr:row>223</xdr:row>
      <xdr:rowOff>65405</xdr:rowOff>
    </xdr:from>
    <xdr:to>
      <xdr:col>17</xdr:col>
      <xdr:colOff>323215</xdr:colOff>
      <xdr:row>226</xdr:row>
      <xdr:rowOff>57785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2740" y="54886860"/>
          <a:ext cx="6486525" cy="600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tIns="0" rIns="36000" bIns="0" rtlCol="0" anchor="t" anchorCtr="0"/>
        <a:lstStyle/>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池田運輸興業（由利本荘市）　　　　　　　　　　</a:t>
          </a:r>
          <a:r>
            <a:rPr lang="en-US" altLang="ja-JP" sz="900" b="0" i="0" baseline="0">
              <a:solidFill>
                <a:srgbClr val="FF0000"/>
              </a:solidFill>
              <a:effectLst/>
              <a:latin typeface="+mn-ea"/>
              <a:ea typeface="+mn-ea"/>
              <a:cs typeface="+mn-cs"/>
            </a:rPr>
            <a:t>150</a:t>
          </a:r>
          <a:r>
            <a:rPr lang="ja-JP" altLang="en-US" sz="900" b="0" i="0" baseline="0">
              <a:solidFill>
                <a:srgbClr val="FF0000"/>
              </a:solidFill>
              <a:effectLst/>
              <a:latin typeface="+mn-ea"/>
              <a:ea typeface="+mn-ea"/>
              <a:cs typeface="+mn-cs"/>
            </a:rPr>
            <a:t>百万円　　個人企業（Ａ社）（秋田市）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株</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ジャエス（大館市）　　　　　　　 　　                </a:t>
          </a:r>
          <a:r>
            <a:rPr lang="en-US" altLang="ja-JP" sz="900" b="0" i="0" baseline="0">
              <a:solidFill>
                <a:srgbClr val="FF0000"/>
              </a:solidFill>
              <a:effectLst/>
              <a:latin typeface="+mn-ea"/>
              <a:ea typeface="+mn-ea"/>
              <a:cs typeface="+mn-cs"/>
            </a:rPr>
            <a:t> 30</a:t>
          </a:r>
          <a:r>
            <a:rPr lang="ja-JP" altLang="en-US" sz="900" b="0" i="0" baseline="0">
              <a:solidFill>
                <a:srgbClr val="FF0000"/>
              </a:solidFill>
              <a:effectLst/>
              <a:latin typeface="+mn-ea"/>
              <a:ea typeface="+mn-ea"/>
              <a:cs typeface="+mn-cs"/>
            </a:rPr>
            <a:t>百万円　　</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あずばる（秋田市）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リーズン　　　　　　　　　　　　　　　　　　　　　　   </a:t>
          </a:r>
          <a:r>
            <a:rPr lang="en-US" altLang="ja-JP" sz="900" b="0" i="0" baseline="0">
              <a:solidFill>
                <a:srgbClr val="FF0000"/>
              </a:solidFill>
              <a:effectLst/>
              <a:latin typeface="+mn-ea"/>
              <a:ea typeface="+mn-ea"/>
              <a:cs typeface="+mn-cs"/>
            </a:rPr>
            <a:t>15</a:t>
          </a:r>
          <a:r>
            <a:rPr lang="ja-JP" altLang="en-US" sz="900" b="0" i="0" baseline="0">
              <a:solidFill>
                <a:srgbClr val="FF0000"/>
              </a:solidFill>
              <a:effectLst/>
              <a:latin typeface="+mn-ea"/>
              <a:ea typeface="+mn-ea"/>
              <a:cs typeface="+mn-cs"/>
            </a:rPr>
            <a:t>百万円　　　</a:t>
          </a:r>
          <a:endParaRPr lang="en-US" altLang="ja-JP" sz="900" b="0" i="0" baseline="0">
            <a:solidFill>
              <a:srgbClr val="FF0000"/>
            </a:solidFill>
            <a:effectLst/>
            <a:latin typeface="+mn-ea"/>
            <a:ea typeface="+mn-ea"/>
            <a:cs typeface="+mn-cs"/>
          </a:endParaRPr>
        </a:p>
      </xdr:txBody>
    </xdr:sp>
    <xdr:clientData/>
  </xdr:twoCellAnchor>
  <xdr:twoCellAnchor>
    <xdr:from>
      <xdr:col>0</xdr:col>
      <xdr:colOff>38735</xdr:colOff>
      <xdr:row>253</xdr:row>
      <xdr:rowOff>17145</xdr:rowOff>
    </xdr:from>
    <xdr:to>
      <xdr:col>1</xdr:col>
      <xdr:colOff>372745</xdr:colOff>
      <xdr:row>261</xdr:row>
      <xdr:rowOff>25400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8735" y="61508640"/>
          <a:ext cx="534035" cy="20624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人超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ctr"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離職者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なし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16</xdr:col>
      <xdr:colOff>220980</xdr:colOff>
      <xdr:row>265</xdr:row>
      <xdr:rowOff>190500</xdr:rowOff>
    </xdr:from>
    <xdr:to>
      <xdr:col>17</xdr:col>
      <xdr:colOff>261620</xdr:colOff>
      <xdr:row>266</xdr:row>
      <xdr:rowOff>168910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307455" y="64508380"/>
          <a:ext cx="45021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0.02</a:t>
          </a:r>
          <a:endParaRPr lang="ja-JP" altLang="ja-JP" sz="800">
            <a:solidFill>
              <a:srgbClr val="FF0000"/>
            </a:solidFill>
            <a:effectLst/>
            <a:latin typeface="ＭＳ ゴシック"/>
            <a:ea typeface="ＭＳ ゴシック"/>
          </a:endParaRPr>
        </a:p>
      </xdr:txBody>
    </xdr:sp>
    <xdr:clientData/>
  </xdr:twoCellAnchor>
  <xdr:twoCellAnchor>
    <xdr:from>
      <xdr:col>2</xdr:col>
      <xdr:colOff>179070</xdr:colOff>
      <xdr:row>264</xdr:row>
      <xdr:rowOff>156210</xdr:rowOff>
    </xdr:from>
    <xdr:to>
      <xdr:col>3</xdr:col>
      <xdr:colOff>230505</xdr:colOff>
      <xdr:row>265</xdr:row>
      <xdr:rowOff>135255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88670" y="64271525"/>
          <a:ext cx="46101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5</xdr:col>
      <xdr:colOff>174625</xdr:colOff>
      <xdr:row>264</xdr:row>
      <xdr:rowOff>187960</xdr:rowOff>
    </xdr:from>
    <xdr:to>
      <xdr:col>6</xdr:col>
      <xdr:colOff>214630</xdr:colOff>
      <xdr:row>265</xdr:row>
      <xdr:rowOff>167005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755775" y="64303275"/>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180340</xdr:colOff>
      <xdr:row>264</xdr:row>
      <xdr:rowOff>167640</xdr:rowOff>
    </xdr:from>
    <xdr:to>
      <xdr:col>8</xdr:col>
      <xdr:colOff>220345</xdr:colOff>
      <xdr:row>265</xdr:row>
      <xdr:rowOff>145415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80640" y="64282955"/>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9</xdr:col>
      <xdr:colOff>160655</xdr:colOff>
      <xdr:row>264</xdr:row>
      <xdr:rowOff>197485</xdr:rowOff>
    </xdr:from>
    <xdr:to>
      <xdr:col>10</xdr:col>
      <xdr:colOff>200660</xdr:colOff>
      <xdr:row>265</xdr:row>
      <xdr:rowOff>176530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380105" y="64312800"/>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0.05</a:t>
          </a:r>
          <a:endParaRPr lang="ja-JP" altLang="ja-JP" sz="800">
            <a:solidFill>
              <a:srgbClr val="FF0000"/>
            </a:solidFill>
            <a:effectLst/>
            <a:latin typeface="ＭＳ ゴシック"/>
            <a:ea typeface="ＭＳ ゴシック"/>
          </a:endParaRPr>
        </a:p>
      </xdr:txBody>
    </xdr:sp>
    <xdr:clientData/>
  </xdr:twoCellAnchor>
  <xdr:twoCellAnchor>
    <xdr:from>
      <xdr:col>13</xdr:col>
      <xdr:colOff>184150</xdr:colOff>
      <xdr:row>264</xdr:row>
      <xdr:rowOff>180340</xdr:rowOff>
    </xdr:from>
    <xdr:to>
      <xdr:col>14</xdr:col>
      <xdr:colOff>224155</xdr:colOff>
      <xdr:row>265</xdr:row>
      <xdr:rowOff>158750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041900" y="64295655"/>
          <a:ext cx="449580"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a:t>
          </a:r>
        </a:p>
      </xdr:txBody>
    </xdr:sp>
    <xdr:clientData/>
  </xdr:twoCellAnchor>
  <xdr:twoCellAnchor>
    <xdr:from>
      <xdr:col>15</xdr:col>
      <xdr:colOff>173355</xdr:colOff>
      <xdr:row>264</xdr:row>
      <xdr:rowOff>167640</xdr:rowOff>
    </xdr:from>
    <xdr:to>
      <xdr:col>16</xdr:col>
      <xdr:colOff>212725</xdr:colOff>
      <xdr:row>265</xdr:row>
      <xdr:rowOff>145415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850255" y="64282955"/>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0.06</a:t>
          </a:r>
          <a:endParaRPr lang="ja-JP" altLang="ja-JP" sz="800">
            <a:solidFill>
              <a:srgbClr val="FF0000"/>
            </a:solidFill>
            <a:effectLst/>
            <a:latin typeface="ＭＳ ゴシック"/>
            <a:ea typeface="ＭＳ ゴシック"/>
          </a:endParaRPr>
        </a:p>
      </xdr:txBody>
    </xdr:sp>
    <xdr:clientData/>
  </xdr:twoCellAnchor>
  <xdr:twoCellAnchor>
    <xdr:from>
      <xdr:col>5</xdr:col>
      <xdr:colOff>157480</xdr:colOff>
      <xdr:row>266</xdr:row>
      <xdr:rowOff>176530</xdr:rowOff>
    </xdr:from>
    <xdr:to>
      <xdr:col>6</xdr:col>
      <xdr:colOff>215265</xdr:colOff>
      <xdr:row>267</xdr:row>
      <xdr:rowOff>181610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38630" y="64696975"/>
          <a:ext cx="467360" cy="20764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201930</xdr:colOff>
      <xdr:row>266</xdr:row>
      <xdr:rowOff>165735</xdr:rowOff>
    </xdr:from>
    <xdr:to>
      <xdr:col>8</xdr:col>
      <xdr:colOff>241300</xdr:colOff>
      <xdr:row>267</xdr:row>
      <xdr:rowOff>143510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602230" y="64686180"/>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0.03</a:t>
          </a:r>
        </a:p>
      </xdr:txBody>
    </xdr:sp>
    <xdr:clientData/>
  </xdr:twoCellAnchor>
  <xdr:twoCellAnchor>
    <xdr:from>
      <xdr:col>9</xdr:col>
      <xdr:colOff>187325</xdr:colOff>
      <xdr:row>266</xdr:row>
      <xdr:rowOff>155575</xdr:rowOff>
    </xdr:from>
    <xdr:to>
      <xdr:col>10</xdr:col>
      <xdr:colOff>226695</xdr:colOff>
      <xdr:row>267</xdr:row>
      <xdr:rowOff>133985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06775" y="64676020"/>
          <a:ext cx="44894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mn-lt"/>
              <a:ea typeface="+mn-ea"/>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0.06</a:t>
          </a:r>
        </a:p>
      </xdr:txBody>
    </xdr:sp>
    <xdr:clientData/>
  </xdr:twoCellAnchor>
  <xdr:twoCellAnchor>
    <xdr:from>
      <xdr:col>11</xdr:col>
      <xdr:colOff>186690</xdr:colOff>
      <xdr:row>266</xdr:row>
      <xdr:rowOff>165735</xdr:rowOff>
    </xdr:from>
    <xdr:to>
      <xdr:col>12</xdr:col>
      <xdr:colOff>226695</xdr:colOff>
      <xdr:row>267</xdr:row>
      <xdr:rowOff>143510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225290" y="64686180"/>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0.08</a:t>
          </a:r>
        </a:p>
      </xdr:txBody>
    </xdr:sp>
    <xdr:clientData/>
  </xdr:twoCellAnchor>
  <xdr:twoCellAnchor>
    <xdr:from>
      <xdr:col>15</xdr:col>
      <xdr:colOff>194945</xdr:colOff>
      <xdr:row>267</xdr:row>
      <xdr:rowOff>19685</xdr:rowOff>
    </xdr:from>
    <xdr:to>
      <xdr:col>16</xdr:col>
      <xdr:colOff>234950</xdr:colOff>
      <xdr:row>267</xdr:row>
      <xdr:rowOff>196215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871845" y="64742695"/>
          <a:ext cx="449580" cy="17653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0</xdr:col>
      <xdr:colOff>67310</xdr:colOff>
      <xdr:row>234</xdr:row>
      <xdr:rowOff>89535</xdr:rowOff>
    </xdr:from>
    <xdr:to>
      <xdr:col>17</xdr:col>
      <xdr:colOff>346710</xdr:colOff>
      <xdr:row>244</xdr:row>
      <xdr:rowOff>242570</xdr:rowOff>
    </xdr:to>
    <xdr:graphicFrame macro="">
      <xdr:nvGraphicFramePr>
        <xdr:cNvPr id="47" name="グラフ 20">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105410</xdr:colOff>
      <xdr:row>198</xdr:row>
      <xdr:rowOff>139700</xdr:rowOff>
    </xdr:from>
    <xdr:to>
      <xdr:col>17</xdr:col>
      <xdr:colOff>76200</xdr:colOff>
      <xdr:row>211</xdr:row>
      <xdr:rowOff>19050</xdr:rowOff>
    </xdr:to>
    <xdr:graphicFrame macro="">
      <xdr:nvGraphicFramePr>
        <xdr:cNvPr id="51" name="グラフ 1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145415</xdr:colOff>
      <xdr:row>211</xdr:row>
      <xdr:rowOff>33655</xdr:rowOff>
    </xdr:from>
    <xdr:to>
      <xdr:col>17</xdr:col>
      <xdr:colOff>111760</xdr:colOff>
      <xdr:row>222</xdr:row>
      <xdr:rowOff>6985</xdr:rowOff>
    </xdr:to>
    <xdr:graphicFrame macro="">
      <xdr:nvGraphicFramePr>
        <xdr:cNvPr id="52" name="グラフ 1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256540</xdr:colOff>
      <xdr:row>114</xdr:row>
      <xdr:rowOff>321310</xdr:rowOff>
    </xdr:from>
    <xdr:to>
      <xdr:col>15</xdr:col>
      <xdr:colOff>107950</xdr:colOff>
      <xdr:row>117</xdr:row>
      <xdr:rowOff>82550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247265" y="28063825"/>
          <a:ext cx="3537585" cy="7067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lang="ja-JP" altLang="en-US" sz="1000" b="0" i="0" baseline="0">
              <a:solidFill>
                <a:srgbClr val="FF0000"/>
              </a:solidFill>
              <a:effectLst/>
              <a:latin typeface="ＭＳ ゴシック"/>
              <a:ea typeface="ＭＳ ゴシック"/>
              <a:cs typeface="+mn-cs"/>
            </a:rPr>
            <a:t>持家　▲ </a:t>
          </a:r>
          <a:r>
            <a:rPr lang="en-US" altLang="ja-JP" sz="1000" b="0" i="0" baseline="0">
              <a:solidFill>
                <a:srgbClr val="FF0000"/>
              </a:solidFill>
              <a:effectLst/>
              <a:latin typeface="ＭＳ ゴシック"/>
              <a:ea typeface="ＭＳ ゴシック"/>
              <a:cs typeface="+mn-cs"/>
            </a:rPr>
            <a:t>18.4</a:t>
          </a:r>
          <a:r>
            <a:rPr lang="ja-JP" altLang="en-US" sz="1000" b="0" i="0" baseline="0">
              <a:solidFill>
                <a:srgbClr val="FF0000"/>
              </a:solidFill>
              <a:effectLst/>
              <a:latin typeface="ＭＳ ゴシック"/>
              <a:ea typeface="ＭＳ ゴシック"/>
              <a:cs typeface="+mn-cs"/>
            </a:rPr>
            <a:t>％（▲ </a:t>
          </a:r>
          <a:r>
            <a:rPr lang="en-US" altLang="ja-JP" sz="1000" b="0" i="0" baseline="0">
              <a:solidFill>
                <a:srgbClr val="FF0000"/>
              </a:solidFill>
              <a:effectLst/>
              <a:latin typeface="ＭＳ ゴシック"/>
              <a:ea typeface="ＭＳ ゴシック"/>
              <a:cs typeface="+mn-cs"/>
            </a:rPr>
            <a:t>29</a:t>
          </a:r>
          <a:r>
            <a:rPr lang="ja-JP" altLang="en-US" sz="1000" b="0" i="0" baseline="0">
              <a:solidFill>
                <a:srgbClr val="FF0000"/>
              </a:solidFill>
              <a:effectLst/>
              <a:latin typeface="ＭＳ ゴシック"/>
              <a:ea typeface="ＭＳ ゴシック"/>
              <a:cs typeface="+mn-cs"/>
            </a:rPr>
            <a:t>戸）</a:t>
          </a:r>
          <a:endParaRPr lang="en-US" altLang="ja-JP" sz="1000" b="0" i="0" baseline="0">
            <a:solidFill>
              <a:srgbClr val="FF0000"/>
            </a:solidFill>
            <a:effectLst/>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貸家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 20.3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24</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分譲　＋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22.9</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8</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p>
      </xdr:txBody>
    </xdr:sp>
    <xdr:clientData/>
  </xdr:twoCellAnchor>
  <xdr:twoCellAnchor>
    <xdr:from>
      <xdr:col>5</xdr:col>
      <xdr:colOff>198755</xdr:colOff>
      <xdr:row>60</xdr:row>
      <xdr:rowOff>124460</xdr:rowOff>
    </xdr:from>
    <xdr:to>
      <xdr:col>11</xdr:col>
      <xdr:colOff>16510</xdr:colOff>
      <xdr:row>62</xdr:row>
      <xdr:rowOff>124460</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77" idx="1"/>
        </xdr:cNvCxnSpPr>
      </xdr:nvCxnSpPr>
      <xdr:spPr>
        <a:xfrm flipH="1" flipV="1">
          <a:off x="1779905" y="14947265"/>
          <a:ext cx="2275205" cy="60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384810</xdr:colOff>
      <xdr:row>82</xdr:row>
      <xdr:rowOff>45720</xdr:rowOff>
    </xdr:from>
    <xdr:to>
      <xdr:col>15</xdr:col>
      <xdr:colOff>388620</xdr:colOff>
      <xdr:row>83</xdr:row>
      <xdr:rowOff>229870</xdr:rowOff>
    </xdr:to>
    <xdr:sp macro="" textlink="">
      <xdr:nvSpPr>
        <xdr:cNvPr id="58" name="AutoShape 39">
          <a:extLst>
            <a:ext uri="{FF2B5EF4-FFF2-40B4-BE49-F238E27FC236}">
              <a16:creationId xmlns:a16="http://schemas.microsoft.com/office/drawing/2014/main" id="{00000000-0008-0000-0100-00003A000000}"/>
            </a:ext>
          </a:extLst>
        </xdr:cNvPr>
        <xdr:cNvSpPr>
          <a:spLocks noChangeArrowheads="1"/>
        </xdr:cNvSpPr>
      </xdr:nvSpPr>
      <xdr:spPr>
        <a:xfrm>
          <a:off x="4832985" y="20147915"/>
          <a:ext cx="1232535" cy="462915"/>
        </a:xfrm>
        <a:prstGeom prst="roundRect">
          <a:avLst>
            <a:gd name="adj" fmla="val 16667"/>
          </a:avLst>
        </a:prstGeom>
        <a:noFill/>
        <a:ln>
          <a:noFill/>
        </a:ln>
      </xdr:spPr>
      <xdr:txBody>
        <a:bodyPr vertOverflow="clip" horzOverflow="overflow" wrap="square" lIns="27432" tIns="18288" rIns="0" bIns="18288" anchor="ctr" upright="1"/>
        <a:lstStyle/>
        <a:p>
          <a:pPr rtl="0"/>
          <a:r>
            <a:rPr lang="en-US" altLang="ja-JP" sz="900" b="0" i="0" u="none" strike="noStrike" baseline="0">
              <a:solidFill>
                <a:schemeClr val="tx1"/>
              </a:solidFill>
              <a:latin typeface="ＭＳ ゴシック"/>
              <a:ea typeface="ＭＳ ゴシック"/>
            </a:rPr>
            <a:t>  </a:t>
          </a:r>
          <a:r>
            <a:rPr lang="en-US" altLang="ja-JP" sz="900" b="0" i="0" baseline="0">
              <a:effectLst/>
              <a:latin typeface="ＭＳ ゴシック"/>
              <a:ea typeface="ＭＳ ゴシック"/>
              <a:cs typeface="+mn-cs"/>
            </a:rPr>
            <a:t>H26.11</a:t>
          </a:r>
          <a:r>
            <a:rPr lang="ja-JP" altLang="ja-JP" sz="900" b="0" i="0" baseline="0">
              <a:effectLst/>
              <a:latin typeface="ＭＳ ゴシック"/>
              <a:ea typeface="ＭＳ ゴシック"/>
              <a:cs typeface="+mn-cs"/>
            </a:rPr>
            <a:t>月</a:t>
          </a:r>
          <a:r>
            <a:rPr lang="en-US" altLang="ja-JP" sz="900" b="0" i="0" baseline="0">
              <a:effectLst/>
              <a:latin typeface="ＭＳ ゴシック"/>
              <a:ea typeface="ＭＳ ゴシック"/>
              <a:cs typeface="+mn-cs"/>
            </a:rPr>
            <a:t>96.2</a:t>
          </a:r>
          <a:endParaRPr lang="ja-JP" altLang="ja-JP" sz="900">
            <a:effectLst/>
            <a:latin typeface="ＭＳ ゴシック"/>
            <a:ea typeface="ＭＳ ゴシック"/>
          </a:endParaRPr>
        </a:p>
        <a:p>
          <a:pPr rtl="0"/>
          <a:r>
            <a:rPr lang="ja-JP" altLang="ja-JP" sz="900" b="0" i="0" baseline="0">
              <a:effectLst/>
              <a:latin typeface="ＭＳ ゴシック"/>
              <a:ea typeface="ＭＳ ゴシック"/>
              <a:cs typeface="+mn-cs"/>
            </a:rPr>
            <a:t>（前月比</a:t>
          </a:r>
          <a:r>
            <a:rPr lang="ja-JP" altLang="en-US" sz="900" b="0" i="0" baseline="0">
              <a:effectLst/>
              <a:latin typeface="ＭＳ ゴシック"/>
              <a:ea typeface="ＭＳ ゴシック"/>
              <a:cs typeface="+mn-cs"/>
            </a:rPr>
            <a:t>▲</a:t>
          </a:r>
          <a:r>
            <a:rPr lang="en-US" altLang="ja-JP" sz="900" b="0" i="0" baseline="0">
              <a:effectLst/>
              <a:latin typeface="ＭＳ ゴシック"/>
              <a:ea typeface="ＭＳ ゴシック"/>
              <a:cs typeface="+mn-cs"/>
            </a:rPr>
            <a:t>2.1</a:t>
          </a:r>
          <a:r>
            <a:rPr lang="ja-JP" altLang="ja-JP" sz="900" b="0" i="0" baseline="0">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twoCellAnchor>
    <xdr:from>
      <xdr:col>4</xdr:col>
      <xdr:colOff>0</xdr:colOff>
      <xdr:row>142</xdr:row>
      <xdr:rowOff>90805</xdr:rowOff>
    </xdr:from>
    <xdr:to>
      <xdr:col>8</xdr:col>
      <xdr:colOff>401955</xdr:colOff>
      <xdr:row>147</xdr:row>
      <xdr:rowOff>16510</xdr:rowOff>
    </xdr:to>
    <xdr:cxnSp macro="">
      <xdr:nvCxnSpPr>
        <xdr:cNvPr id="62" name="直線矢印コネクタ 61">
          <a:extLst>
            <a:ext uri="{FF2B5EF4-FFF2-40B4-BE49-F238E27FC236}">
              <a16:creationId xmlns:a16="http://schemas.microsoft.com/office/drawing/2014/main" id="{00000000-0008-0000-0100-00003E000000}"/>
            </a:ext>
          </a:extLst>
        </xdr:cNvPr>
        <xdr:cNvCxnSpPr>
          <a:stCxn id="27" idx="0"/>
        </xdr:cNvCxnSpPr>
      </xdr:nvCxnSpPr>
      <xdr:spPr>
        <a:xfrm flipH="1" flipV="1">
          <a:off x="1447800" y="35156775"/>
          <a:ext cx="1764030" cy="1266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193</xdr:row>
      <xdr:rowOff>212725</xdr:rowOff>
    </xdr:from>
    <xdr:to>
      <xdr:col>19</xdr:col>
      <xdr:colOff>140970</xdr:colOff>
      <xdr:row>199</xdr:row>
      <xdr:rowOff>33655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19525" y="47658020"/>
          <a:ext cx="3369945" cy="11455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ヨコウン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自動車関連は不調。食品は若干伸びた。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能代運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今季初の前年同月比増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ヤマト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3.6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田沢湖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燃料用のバーク及びワラの運搬が順調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秋印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27.9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運送部門で前年比増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日通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0.7 </a:t>
          </a:r>
        </a:p>
      </xdr:txBody>
    </xdr:sp>
    <xdr:clientData/>
  </xdr:twoCellAnchor>
  <xdr:twoCellAnchor editAs="absolute">
    <xdr:from>
      <xdr:col>0</xdr:col>
      <xdr:colOff>66040</xdr:colOff>
      <xdr:row>64</xdr:row>
      <xdr:rowOff>22860</xdr:rowOff>
    </xdr:from>
    <xdr:to>
      <xdr:col>17</xdr:col>
      <xdr:colOff>363855</xdr:colOff>
      <xdr:row>76</xdr:row>
      <xdr:rowOff>88265</xdr:rowOff>
    </xdr:to>
    <xdr:graphicFrame macro="">
      <xdr:nvGraphicFramePr>
        <xdr:cNvPr id="66" name="グラフ 2">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316865</xdr:colOff>
      <xdr:row>22</xdr:row>
      <xdr:rowOff>346075</xdr:rowOff>
    </xdr:from>
    <xdr:to>
      <xdr:col>2</xdr:col>
      <xdr:colOff>332740</xdr:colOff>
      <xdr:row>23</xdr:row>
      <xdr:rowOff>26670</xdr:rowOff>
    </xdr:to>
    <xdr:sp macro="" textlink="">
      <xdr:nvSpPr>
        <xdr:cNvPr id="67" name="AutoShape 51">
          <a:extLst>
            <a:ext uri="{FF2B5EF4-FFF2-40B4-BE49-F238E27FC236}">
              <a16:creationId xmlns:a16="http://schemas.microsoft.com/office/drawing/2014/main" id="{00000000-0008-0000-0100-000043000000}"/>
            </a:ext>
          </a:extLst>
        </xdr:cNvPr>
        <xdr:cNvSpPr>
          <a:spLocks noChangeArrowheads="1"/>
        </xdr:cNvSpPr>
      </xdr:nvSpPr>
      <xdr:spPr>
        <a:xfrm>
          <a:off x="516890" y="5763260"/>
          <a:ext cx="425450" cy="40449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90805</xdr:colOff>
      <xdr:row>62</xdr:row>
      <xdr:rowOff>9525</xdr:rowOff>
    </xdr:from>
    <xdr:to>
      <xdr:col>10</xdr:col>
      <xdr:colOff>372745</xdr:colOff>
      <xdr:row>64</xdr:row>
      <xdr:rowOff>33020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0805" y="15434945"/>
          <a:ext cx="3910965" cy="56896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ｽｽﾞｷ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7.0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インドネシア向けの自動車部品が好調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日立ｵｰﾄ▲</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昨年同期の伸びの揺り戻し＋取引先の現地調達化</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Nui Tec</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9.4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前年の生産量が多かったことによる減少</a:t>
          </a:r>
        </a:p>
      </xdr:txBody>
    </xdr:sp>
    <xdr:clientData/>
  </xdr:twoCellAnchor>
  <xdr:twoCellAnchor>
    <xdr:from>
      <xdr:col>3</xdr:col>
      <xdr:colOff>34290</xdr:colOff>
      <xdr:row>252</xdr:row>
      <xdr:rowOff>56515</xdr:rowOff>
    </xdr:from>
    <xdr:to>
      <xdr:col>16</xdr:col>
      <xdr:colOff>82550</xdr:colOff>
      <xdr:row>254</xdr:row>
      <xdr:rowOff>131445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53465" y="61459745"/>
          <a:ext cx="5115560" cy="26606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求人数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前年比</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製造業＋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、建設▲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、卸・小売▲</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5.0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、医療・福祉▲</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p>
      </xdr:txBody>
    </xdr:sp>
    <xdr:clientData/>
  </xdr:twoCellAnchor>
  <xdr:twoCellAnchor editAs="oneCell">
    <xdr:from>
      <xdr:col>11</xdr:col>
      <xdr:colOff>146685</xdr:colOff>
      <xdr:row>107</xdr:row>
      <xdr:rowOff>99695</xdr:rowOff>
    </xdr:from>
    <xdr:to>
      <xdr:col>17</xdr:col>
      <xdr:colOff>150495</xdr:colOff>
      <xdr:row>108</xdr:row>
      <xdr:rowOff>193675</xdr:rowOff>
    </xdr:to>
    <xdr:sp macro="" textlink="">
      <xdr:nvSpPr>
        <xdr:cNvPr id="71" name="AutoShape 37">
          <a:extLst>
            <a:ext uri="{FF2B5EF4-FFF2-40B4-BE49-F238E27FC236}">
              <a16:creationId xmlns:a16="http://schemas.microsoft.com/office/drawing/2014/main" id="{00000000-0008-0000-0100-000047000000}"/>
            </a:ext>
          </a:extLst>
        </xdr:cNvPr>
        <xdr:cNvSpPr>
          <a:spLocks noChangeArrowheads="1"/>
        </xdr:cNvSpPr>
      </xdr:nvSpPr>
      <xdr:spPr>
        <a:xfrm>
          <a:off x="4185285" y="26508075"/>
          <a:ext cx="2461260" cy="32258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oneCellAnchor>
    <xdr:from>
      <xdr:col>12</xdr:col>
      <xdr:colOff>173990</xdr:colOff>
      <xdr:row>84</xdr:row>
      <xdr:rowOff>8890</xdr:rowOff>
    </xdr:from>
    <xdr:ext cx="1647190" cy="27559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622165" y="20668615"/>
          <a:ext cx="16471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鉱工業生産指数（１１月）</a:t>
          </a:r>
        </a:p>
      </xdr:txBody>
    </xdr:sp>
    <xdr:clientData/>
  </xdr:oneCellAnchor>
  <xdr:twoCellAnchor editAs="oneCell">
    <xdr:from>
      <xdr:col>1</xdr:col>
      <xdr:colOff>290830</xdr:colOff>
      <xdr:row>26</xdr:row>
      <xdr:rowOff>489585</xdr:rowOff>
    </xdr:from>
    <xdr:to>
      <xdr:col>2</xdr:col>
      <xdr:colOff>292735</xdr:colOff>
      <xdr:row>28</xdr:row>
      <xdr:rowOff>52070</xdr:rowOff>
    </xdr:to>
    <xdr:sp macro="" textlink="">
      <xdr:nvSpPr>
        <xdr:cNvPr id="73" name="AutoShape 51">
          <a:extLst>
            <a:ext uri="{FF2B5EF4-FFF2-40B4-BE49-F238E27FC236}">
              <a16:creationId xmlns:a16="http://schemas.microsoft.com/office/drawing/2014/main" id="{00000000-0008-0000-0100-000049000000}"/>
            </a:ext>
          </a:extLst>
        </xdr:cNvPr>
        <xdr:cNvSpPr>
          <a:spLocks noChangeArrowheads="1"/>
        </xdr:cNvSpPr>
      </xdr:nvSpPr>
      <xdr:spPr>
        <a:xfrm>
          <a:off x="490855" y="6911975"/>
          <a:ext cx="411480" cy="39370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41275</xdr:colOff>
      <xdr:row>193</xdr:row>
      <xdr:rowOff>272415</xdr:rowOff>
    </xdr:from>
    <xdr:to>
      <xdr:col>10</xdr:col>
      <xdr:colOff>116205</xdr:colOff>
      <xdr:row>199</xdr:row>
      <xdr:rowOff>41275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1275" y="47717710"/>
          <a:ext cx="3703955" cy="10934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パーク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福祉施設の給食分で増。宴会は厳しい状況</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ｴｸｾﾙ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9.0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忘年会の予約が伸びず前年比減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ｸﾞﾘｰﾝ</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16.2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平年並み（昨年はイレギュラーな実績）</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Ｈ鹿角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宿泊部門で客数が落ち込む。宴会は良かった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秋の宮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宿泊人数前年比８１％。宴会も前年比減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鹿パーク▲</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婚礼及び法要の件数減少が大きな要因</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editAs="oneCell">
    <xdr:from>
      <xdr:col>1</xdr:col>
      <xdr:colOff>290195</xdr:colOff>
      <xdr:row>34</xdr:row>
      <xdr:rowOff>446405</xdr:rowOff>
    </xdr:from>
    <xdr:to>
      <xdr:col>2</xdr:col>
      <xdr:colOff>294640</xdr:colOff>
      <xdr:row>36</xdr:row>
      <xdr:rowOff>13335</xdr:rowOff>
    </xdr:to>
    <xdr:sp macro="" textlink="">
      <xdr:nvSpPr>
        <xdr:cNvPr id="75" name="AutoShape 50">
          <a:extLst>
            <a:ext uri="{FF2B5EF4-FFF2-40B4-BE49-F238E27FC236}">
              <a16:creationId xmlns:a16="http://schemas.microsoft.com/office/drawing/2014/main" id="{00000000-0008-0000-0100-00004B000000}"/>
            </a:ext>
          </a:extLst>
        </xdr:cNvPr>
        <xdr:cNvSpPr>
          <a:spLocks noChangeArrowheads="1"/>
        </xdr:cNvSpPr>
      </xdr:nvSpPr>
      <xdr:spPr>
        <a:xfrm>
          <a:off x="490220" y="9055735"/>
          <a:ext cx="414020" cy="39814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306705</xdr:colOff>
      <xdr:row>30</xdr:row>
      <xdr:rowOff>513715</xdr:rowOff>
    </xdr:from>
    <xdr:to>
      <xdr:col>2</xdr:col>
      <xdr:colOff>311150</xdr:colOff>
      <xdr:row>31</xdr:row>
      <xdr:rowOff>186690</xdr:rowOff>
    </xdr:to>
    <xdr:sp macro="" textlink="">
      <xdr:nvSpPr>
        <xdr:cNvPr id="76" name="AutoShape 50">
          <a:extLst>
            <a:ext uri="{FF2B5EF4-FFF2-40B4-BE49-F238E27FC236}">
              <a16:creationId xmlns:a16="http://schemas.microsoft.com/office/drawing/2014/main" id="{00000000-0008-0000-0100-00004C000000}"/>
            </a:ext>
          </a:extLst>
        </xdr:cNvPr>
        <xdr:cNvSpPr>
          <a:spLocks noChangeArrowheads="1"/>
        </xdr:cNvSpPr>
      </xdr:nvSpPr>
      <xdr:spPr>
        <a:xfrm>
          <a:off x="506730" y="7943850"/>
          <a:ext cx="414020" cy="39687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11</xdr:col>
      <xdr:colOff>16510</xdr:colOff>
      <xdr:row>60</xdr:row>
      <xdr:rowOff>240665</xdr:rowOff>
    </xdr:from>
    <xdr:to>
      <xdr:col>17</xdr:col>
      <xdr:colOff>372745</xdr:colOff>
      <xdr:row>64</xdr:row>
      <xdr:rowOff>66040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055110" y="15063470"/>
          <a:ext cx="2813685" cy="9734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ﾌﾟﾗｲｳｯﾄﾞ▲</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2.4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新秋木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3.1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引き続き生産調整</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秋田製材＋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23.8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計画を</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千万程度下回っている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矢島木材＋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昨年よりも安価な商品がメインとなっているが、受注増によりカバーした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dr:col>3</xdr:col>
      <xdr:colOff>372745</xdr:colOff>
      <xdr:row>130</xdr:row>
      <xdr:rowOff>73660</xdr:rowOff>
    </xdr:from>
    <xdr:to>
      <xdr:col>13</xdr:col>
      <xdr:colOff>356235</xdr:colOff>
      <xdr:row>132</xdr:row>
      <xdr:rowOff>157480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91920" y="32425640"/>
          <a:ext cx="3822065" cy="48895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H22.12…336</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H23.12…243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H24.12…265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13</xdr:col>
      <xdr:colOff>74295</xdr:colOff>
      <xdr:row>165</xdr:row>
      <xdr:rowOff>272415</xdr:rowOff>
    </xdr:from>
    <xdr:to>
      <xdr:col>17</xdr:col>
      <xdr:colOff>405765</xdr:colOff>
      <xdr:row>169</xdr:row>
      <xdr:rowOff>132080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932045" y="40847010"/>
          <a:ext cx="1969770" cy="111252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3,439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1,880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4,044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2,116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H24.12  3,021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1,449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H23.12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3,023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H22.12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2,477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1,191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20</xdr:col>
      <xdr:colOff>298450</xdr:colOff>
      <xdr:row>231</xdr:row>
      <xdr:rowOff>190500</xdr:rowOff>
    </xdr:from>
    <xdr:to>
      <xdr:col>24</xdr:col>
      <xdr:colOff>422275</xdr:colOff>
      <xdr:row>235</xdr:row>
      <xdr:rowOff>107950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7585075" y="56670575"/>
          <a:ext cx="2381250" cy="666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未更新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622842" y="107877"/>
          <a:ext cx="1718602" cy="278112"/>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69215</xdr:colOff>
      <xdr:row>69</xdr:row>
      <xdr:rowOff>43180</xdr:rowOff>
    </xdr:from>
    <xdr:to>
      <xdr:col>16</xdr:col>
      <xdr:colOff>338455</xdr:colOff>
      <xdr:row>80</xdr:row>
      <xdr:rowOff>34290</xdr:rowOff>
    </xdr:to>
    <xdr:graphicFrame macro="">
      <xdr:nvGraphicFramePr>
        <xdr:cNvPr id="2" name="グラフ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333375</xdr:colOff>
      <xdr:row>44</xdr:row>
      <xdr:rowOff>66675</xdr:rowOff>
    </xdr:from>
    <xdr:to>
      <xdr:col>13</xdr:col>
      <xdr:colOff>323850</xdr:colOff>
      <xdr:row>46</xdr:row>
      <xdr:rowOff>63500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a:xfrm rot="1800000">
          <a:off x="5210175"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196215</xdr:colOff>
      <xdr:row>171</xdr:row>
      <xdr:rowOff>36195</xdr:rowOff>
    </xdr:from>
    <xdr:to>
      <xdr:col>16</xdr:col>
      <xdr:colOff>132715</xdr:colOff>
      <xdr:row>180</xdr:row>
      <xdr:rowOff>133985</xdr:rowOff>
    </xdr:to>
    <xdr:graphicFrame macro="">
      <xdr:nvGraphicFramePr>
        <xdr:cNvPr id="4" name="グラフ 7">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55880</xdr:colOff>
      <xdr:row>152</xdr:row>
      <xdr:rowOff>145415</xdr:rowOff>
    </xdr:from>
    <xdr:to>
      <xdr:col>16</xdr:col>
      <xdr:colOff>302260</xdr:colOff>
      <xdr:row>164</xdr:row>
      <xdr:rowOff>33655</xdr:rowOff>
    </xdr:to>
    <xdr:graphicFrame macro="">
      <xdr:nvGraphicFramePr>
        <xdr:cNvPr id="5" name="グラフ 9">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140335</xdr:colOff>
      <xdr:row>199</xdr:row>
      <xdr:rowOff>31750</xdr:rowOff>
    </xdr:from>
    <xdr:to>
      <xdr:col>16</xdr:col>
      <xdr:colOff>108585</xdr:colOff>
      <xdr:row>209</xdr:row>
      <xdr:rowOff>111760</xdr:rowOff>
    </xdr:to>
    <xdr:graphicFrame macro="">
      <xdr:nvGraphicFramePr>
        <xdr:cNvPr id="6" name="グラフ 10">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154940</xdr:colOff>
      <xdr:row>211</xdr:row>
      <xdr:rowOff>99060</xdr:rowOff>
    </xdr:from>
    <xdr:to>
      <xdr:col>16</xdr:col>
      <xdr:colOff>120650</xdr:colOff>
      <xdr:row>222</xdr:row>
      <xdr:rowOff>73025</xdr:rowOff>
    </xdr:to>
    <xdr:graphicFrame macro="">
      <xdr:nvGraphicFramePr>
        <xdr:cNvPr id="7" name="グラフ 11">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107950</xdr:colOff>
      <xdr:row>101</xdr:row>
      <xdr:rowOff>62230</xdr:rowOff>
    </xdr:from>
    <xdr:to>
      <xdr:col>16</xdr:col>
      <xdr:colOff>43815</xdr:colOff>
      <xdr:row>111</xdr:row>
      <xdr:rowOff>165735</xdr:rowOff>
    </xdr:to>
    <xdr:graphicFrame macro="">
      <xdr:nvGraphicFramePr>
        <xdr:cNvPr id="8" name="グラフ 12">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33655</xdr:colOff>
      <xdr:row>234</xdr:row>
      <xdr:rowOff>81915</xdr:rowOff>
    </xdr:from>
    <xdr:to>
      <xdr:col>16</xdr:col>
      <xdr:colOff>313055</xdr:colOff>
      <xdr:row>244</xdr:row>
      <xdr:rowOff>234950</xdr:rowOff>
    </xdr:to>
    <xdr:graphicFrame macro="">
      <xdr:nvGraphicFramePr>
        <xdr:cNvPr id="9" name="グラフ 20">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254</xdr:row>
      <xdr:rowOff>41275</xdr:rowOff>
    </xdr:from>
    <xdr:to>
      <xdr:col>16</xdr:col>
      <xdr:colOff>407035</xdr:colOff>
      <xdr:row>261</xdr:row>
      <xdr:rowOff>225425</xdr:rowOff>
    </xdr:to>
    <xdr:graphicFrame macro="">
      <xdr:nvGraphicFramePr>
        <xdr:cNvPr id="10" name="グラフ 24">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228600</xdr:colOff>
      <xdr:row>247</xdr:row>
      <xdr:rowOff>67310</xdr:rowOff>
    </xdr:from>
    <xdr:to>
      <xdr:col>15</xdr:col>
      <xdr:colOff>95250</xdr:colOff>
      <xdr:row>248</xdr:row>
      <xdr:rowOff>92075</xdr:rowOff>
    </xdr:to>
    <xdr:sp macro="" textlink="">
      <xdr:nvSpPr>
        <xdr:cNvPr id="11" name="AutoShape 26">
          <a:extLst>
            <a:ext uri="{FF2B5EF4-FFF2-40B4-BE49-F238E27FC236}">
              <a16:creationId xmlns:a16="http://schemas.microsoft.com/office/drawing/2014/main" id="{00000000-0008-0000-0200-00000B000000}"/>
            </a:ext>
          </a:extLst>
        </xdr:cNvPr>
        <xdr:cNvSpPr>
          <a:spLocks noChangeArrowheads="1"/>
        </xdr:cNvSpPr>
      </xdr:nvSpPr>
      <xdr:spPr>
        <a:xfrm>
          <a:off x="2962275" y="58123455"/>
          <a:ext cx="3295650"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50165</xdr:colOff>
      <xdr:row>80</xdr:row>
      <xdr:rowOff>200025</xdr:rowOff>
    </xdr:from>
    <xdr:to>
      <xdr:col>16</xdr:col>
      <xdr:colOff>238760</xdr:colOff>
      <xdr:row>91</xdr:row>
      <xdr:rowOff>198755</xdr:rowOff>
    </xdr:to>
    <xdr:graphicFrame macro="">
      <xdr:nvGraphicFramePr>
        <xdr:cNvPr id="12" name="グラフ 33">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271145</xdr:colOff>
      <xdr:row>255</xdr:row>
      <xdr:rowOff>95885</xdr:rowOff>
    </xdr:from>
    <xdr:to>
      <xdr:col>13</xdr:col>
      <xdr:colOff>366395</xdr:colOff>
      <xdr:row>256</xdr:row>
      <xdr:rowOff>8890</xdr:rowOff>
    </xdr:to>
    <xdr:sp macro="" textlink="">
      <xdr:nvSpPr>
        <xdr:cNvPr id="13" name="Rectangle 34">
          <a:extLst>
            <a:ext uri="{FF2B5EF4-FFF2-40B4-BE49-F238E27FC236}">
              <a16:creationId xmlns:a16="http://schemas.microsoft.com/office/drawing/2014/main" id="{00000000-0008-0000-0200-00000D000000}"/>
            </a:ext>
          </a:extLst>
        </xdr:cNvPr>
        <xdr:cNvSpPr>
          <a:spLocks noChangeArrowheads="1"/>
        </xdr:cNvSpPr>
      </xdr:nvSpPr>
      <xdr:spPr>
        <a:xfrm>
          <a:off x="5147945" y="60053855"/>
          <a:ext cx="523875" cy="191770"/>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13</xdr:col>
      <xdr:colOff>219075</xdr:colOff>
      <xdr:row>257</xdr:row>
      <xdr:rowOff>97155</xdr:rowOff>
    </xdr:from>
    <xdr:to>
      <xdr:col>14</xdr:col>
      <xdr:colOff>228600</xdr:colOff>
      <xdr:row>257</xdr:row>
      <xdr:rowOff>264795</xdr:rowOff>
    </xdr:to>
    <xdr:sp macro="" textlink="">
      <xdr:nvSpPr>
        <xdr:cNvPr id="14" name="Rectangle 35">
          <a:extLst>
            <a:ext uri="{FF2B5EF4-FFF2-40B4-BE49-F238E27FC236}">
              <a16:creationId xmlns:a16="http://schemas.microsoft.com/office/drawing/2014/main" id="{00000000-0008-0000-0200-00000E000000}"/>
            </a:ext>
          </a:extLst>
        </xdr:cNvPr>
        <xdr:cNvSpPr>
          <a:spLocks noChangeArrowheads="1"/>
        </xdr:cNvSpPr>
      </xdr:nvSpPr>
      <xdr:spPr>
        <a:xfrm>
          <a:off x="5524500" y="60612655"/>
          <a:ext cx="438150" cy="167640"/>
        </a:xfrm>
        <a:prstGeom prst="rect">
          <a:avLst/>
        </a:prstGeom>
        <a:solidFill>
          <a:schemeClr val="bg1">
            <a:alpha val="75000"/>
          </a:schemeClr>
        </a:solidFill>
        <a:ln>
          <a:noFill/>
        </a:ln>
      </xdr:spPr>
      <xdr:txBody>
        <a:bodyPr vertOverflow="clip" horzOverflow="overflow" wrap="square" lIns="0" tIns="0" rIns="0" bIns="0" anchor="t" upright="1"/>
        <a:lstStyle/>
        <a:p>
          <a:pPr algn="ctr"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12</xdr:col>
      <xdr:colOff>142875</xdr:colOff>
      <xdr:row>47</xdr:row>
      <xdr:rowOff>28575</xdr:rowOff>
    </xdr:from>
    <xdr:to>
      <xdr:col>14</xdr:col>
      <xdr:colOff>133350</xdr:colOff>
      <xdr:row>48</xdr:row>
      <xdr:rowOff>47625</xdr:rowOff>
    </xdr:to>
    <xdr:sp macro="" textlink="">
      <xdr:nvSpPr>
        <xdr:cNvPr id="15" name="Rectangle 40">
          <a:extLst>
            <a:ext uri="{FF2B5EF4-FFF2-40B4-BE49-F238E27FC236}">
              <a16:creationId xmlns:a16="http://schemas.microsoft.com/office/drawing/2014/main" id="{00000000-0008-0000-0200-00000F000000}"/>
            </a:ext>
          </a:extLst>
        </xdr:cNvPr>
        <xdr:cNvSpPr>
          <a:spLocks noChangeArrowheads="1"/>
        </xdr:cNvSpPr>
      </xdr:nvSpPr>
      <xdr:spPr>
        <a:xfrm>
          <a:off x="5019675" y="10647680"/>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9</xdr:col>
      <xdr:colOff>209550</xdr:colOff>
      <xdr:row>47</xdr:row>
      <xdr:rowOff>19050</xdr:rowOff>
    </xdr:from>
    <xdr:to>
      <xdr:col>11</xdr:col>
      <xdr:colOff>200025</xdr:colOff>
      <xdr:row>48</xdr:row>
      <xdr:rowOff>38100</xdr:rowOff>
    </xdr:to>
    <xdr:sp macro="" textlink="">
      <xdr:nvSpPr>
        <xdr:cNvPr id="16" name="Rectangle 41">
          <a:extLst>
            <a:ext uri="{FF2B5EF4-FFF2-40B4-BE49-F238E27FC236}">
              <a16:creationId xmlns:a16="http://schemas.microsoft.com/office/drawing/2014/main" id="{00000000-0008-0000-0200-000010000000}"/>
            </a:ext>
          </a:extLst>
        </xdr:cNvPr>
        <xdr:cNvSpPr>
          <a:spLocks noChangeArrowheads="1"/>
        </xdr:cNvSpPr>
      </xdr:nvSpPr>
      <xdr:spPr>
        <a:xfrm>
          <a:off x="38004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6</xdr:col>
      <xdr:colOff>314325</xdr:colOff>
      <xdr:row>47</xdr:row>
      <xdr:rowOff>19050</xdr:rowOff>
    </xdr:from>
    <xdr:to>
      <xdr:col>8</xdr:col>
      <xdr:colOff>304800</xdr:colOff>
      <xdr:row>48</xdr:row>
      <xdr:rowOff>38100</xdr:rowOff>
    </xdr:to>
    <xdr:sp macro="" textlink="">
      <xdr:nvSpPr>
        <xdr:cNvPr id="17" name="Rectangle 42">
          <a:extLst>
            <a:ext uri="{FF2B5EF4-FFF2-40B4-BE49-F238E27FC236}">
              <a16:creationId xmlns:a16="http://schemas.microsoft.com/office/drawing/2014/main" id="{00000000-0008-0000-0200-000011000000}"/>
            </a:ext>
          </a:extLst>
        </xdr:cNvPr>
        <xdr:cNvSpPr>
          <a:spLocks noChangeArrowheads="1"/>
        </xdr:cNvSpPr>
      </xdr:nvSpPr>
      <xdr:spPr>
        <a:xfrm>
          <a:off x="26193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10</xdr:col>
      <xdr:colOff>0</xdr:colOff>
      <xdr:row>44</xdr:row>
      <xdr:rowOff>66675</xdr:rowOff>
    </xdr:from>
    <xdr:to>
      <xdr:col>10</xdr:col>
      <xdr:colOff>419100</xdr:colOff>
      <xdr:row>46</xdr:row>
      <xdr:rowOff>63500</xdr:rowOff>
    </xdr:to>
    <xdr:sp macro="" textlink="">
      <xdr:nvSpPr>
        <xdr:cNvPr id="18" name="AutoShape 50">
          <a:extLst>
            <a:ext uri="{FF2B5EF4-FFF2-40B4-BE49-F238E27FC236}">
              <a16:creationId xmlns:a16="http://schemas.microsoft.com/office/drawing/2014/main" id="{00000000-0008-0000-0200-000012000000}"/>
            </a:ext>
          </a:extLst>
        </xdr:cNvPr>
        <xdr:cNvSpPr>
          <a:spLocks noChangeArrowheads="1"/>
        </xdr:cNvSpPr>
      </xdr:nvSpPr>
      <xdr:spPr>
        <a:xfrm>
          <a:off x="4019550"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7</xdr:col>
      <xdr:colOff>133350</xdr:colOff>
      <xdr:row>44</xdr:row>
      <xdr:rowOff>57150</xdr:rowOff>
    </xdr:from>
    <xdr:to>
      <xdr:col>8</xdr:col>
      <xdr:colOff>123825</xdr:colOff>
      <xdr:row>46</xdr:row>
      <xdr:rowOff>49530</xdr:rowOff>
    </xdr:to>
    <xdr:sp macro="" textlink="">
      <xdr:nvSpPr>
        <xdr:cNvPr id="19" name="AutoShape 51">
          <a:extLst>
            <a:ext uri="{FF2B5EF4-FFF2-40B4-BE49-F238E27FC236}">
              <a16:creationId xmlns:a16="http://schemas.microsoft.com/office/drawing/2014/main" id="{00000000-0008-0000-0200-000013000000}"/>
            </a:ext>
          </a:extLst>
        </xdr:cNvPr>
        <xdr:cNvSpPr>
          <a:spLocks noChangeArrowheads="1"/>
        </xdr:cNvSpPr>
      </xdr:nvSpPr>
      <xdr:spPr>
        <a:xfrm rot="-1804115">
          <a:off x="2867025" y="10068560"/>
          <a:ext cx="41910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44</xdr:row>
      <xdr:rowOff>171450</xdr:rowOff>
    </xdr:from>
    <xdr:to>
      <xdr:col>6</xdr:col>
      <xdr:colOff>85725</xdr:colOff>
      <xdr:row>45</xdr:row>
      <xdr:rowOff>190500</xdr:rowOff>
    </xdr:to>
    <xdr:sp macro="" textlink="">
      <xdr:nvSpPr>
        <xdr:cNvPr id="20" name="Rectangle 56">
          <a:extLst>
            <a:ext uri="{FF2B5EF4-FFF2-40B4-BE49-F238E27FC236}">
              <a16:creationId xmlns:a16="http://schemas.microsoft.com/office/drawing/2014/main" id="{00000000-0008-0000-0200-000014000000}"/>
            </a:ext>
          </a:extLst>
        </xdr:cNvPr>
        <xdr:cNvSpPr>
          <a:spLocks noChangeArrowheads="1"/>
        </xdr:cNvSpPr>
      </xdr:nvSpPr>
      <xdr:spPr>
        <a:xfrm>
          <a:off x="314325" y="10182860"/>
          <a:ext cx="207645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10</xdr:col>
      <xdr:colOff>194945</xdr:colOff>
      <xdr:row>54</xdr:row>
      <xdr:rowOff>264795</xdr:rowOff>
    </xdr:from>
    <xdr:to>
      <xdr:col>18</xdr:col>
      <xdr:colOff>42545</xdr:colOff>
      <xdr:row>57</xdr:row>
      <xdr:rowOff>106045</xdr:rowOff>
    </xdr:to>
    <xdr:sp macro="" textlink="">
      <xdr:nvSpPr>
        <xdr:cNvPr id="21" name="AutoShape 91">
          <a:extLst>
            <a:ext uri="{FF2B5EF4-FFF2-40B4-BE49-F238E27FC236}">
              <a16:creationId xmlns:a16="http://schemas.microsoft.com/office/drawing/2014/main" id="{00000000-0008-0000-0200-000015000000}"/>
            </a:ext>
          </a:extLst>
        </xdr:cNvPr>
        <xdr:cNvSpPr>
          <a:spLocks noChangeArrowheads="1"/>
        </xdr:cNvSpPr>
      </xdr:nvSpPr>
      <xdr:spPr>
        <a:xfrm>
          <a:off x="4214495" y="12301855"/>
          <a:ext cx="2971800" cy="563245"/>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1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45085</xdr:colOff>
      <xdr:row>122</xdr:row>
      <xdr:rowOff>110490</xdr:rowOff>
    </xdr:from>
    <xdr:to>
      <xdr:col>16</xdr:col>
      <xdr:colOff>340995</xdr:colOff>
      <xdr:row>132</xdr:row>
      <xdr:rowOff>245745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169545</xdr:colOff>
      <xdr:row>111</xdr:row>
      <xdr:rowOff>20955</xdr:rowOff>
    </xdr:from>
    <xdr:to>
      <xdr:col>16</xdr:col>
      <xdr:colOff>106045</xdr:colOff>
      <xdr:row>112</xdr:row>
      <xdr:rowOff>137160</xdr:rowOff>
    </xdr:to>
    <xdr:sp macro="" textlink="">
      <xdr:nvSpPr>
        <xdr:cNvPr id="23" name="AutoShape 37">
          <a:extLst>
            <a:ext uri="{FF2B5EF4-FFF2-40B4-BE49-F238E27FC236}">
              <a16:creationId xmlns:a16="http://schemas.microsoft.com/office/drawing/2014/main" id="{00000000-0008-0000-0200-000017000000}"/>
            </a:ext>
          </a:extLst>
        </xdr:cNvPr>
        <xdr:cNvSpPr>
          <a:spLocks noChangeArrowheads="1"/>
        </xdr:cNvSpPr>
      </xdr:nvSpPr>
      <xdr:spPr>
        <a:xfrm>
          <a:off x="4189095" y="25812750"/>
          <a:ext cx="2508250" cy="31877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twoCellAnchor editAs="oneCell">
    <xdr:from>
      <xdr:col>2</xdr:col>
      <xdr:colOff>381000</xdr:colOff>
      <xdr:row>171</xdr:row>
      <xdr:rowOff>158750</xdr:rowOff>
    </xdr:from>
    <xdr:to>
      <xdr:col>7</xdr:col>
      <xdr:colOff>242570</xdr:colOff>
      <xdr:row>174</xdr:row>
      <xdr:rowOff>190500</xdr:rowOff>
    </xdr:to>
    <xdr:sp macro="" textlink="">
      <xdr:nvSpPr>
        <xdr:cNvPr id="24" name="AutoShape 6">
          <a:extLst>
            <a:ext uri="{FF2B5EF4-FFF2-40B4-BE49-F238E27FC236}">
              <a16:creationId xmlns:a16="http://schemas.microsoft.com/office/drawing/2014/main" id="{00000000-0008-0000-0200-000018000000}"/>
            </a:ext>
          </a:extLst>
        </xdr:cNvPr>
        <xdr:cNvSpPr>
          <a:spLocks noChangeArrowheads="1"/>
        </xdr:cNvSpPr>
      </xdr:nvSpPr>
      <xdr:spPr>
        <a:xfrm>
          <a:off x="990600" y="40546655"/>
          <a:ext cx="1985645"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6</xdr:col>
      <xdr:colOff>233045</xdr:colOff>
      <xdr:row>223</xdr:row>
      <xdr:rowOff>20955</xdr:rowOff>
    </xdr:from>
    <xdr:to>
      <xdr:col>11</xdr:col>
      <xdr:colOff>424180</xdr:colOff>
      <xdr:row>224</xdr:row>
      <xdr:rowOff>127000</xdr:rowOff>
    </xdr:to>
    <xdr:sp macro="" textlink="">
      <xdr:nvSpPr>
        <xdr:cNvPr id="25" name="AutoShape 36">
          <a:extLst>
            <a:ext uri="{FF2B5EF4-FFF2-40B4-BE49-F238E27FC236}">
              <a16:creationId xmlns:a16="http://schemas.microsoft.com/office/drawing/2014/main" id="{00000000-0008-0000-0200-000019000000}"/>
            </a:ext>
          </a:extLst>
        </xdr:cNvPr>
        <xdr:cNvSpPr>
          <a:spLocks noChangeArrowheads="1"/>
        </xdr:cNvSpPr>
      </xdr:nvSpPr>
      <xdr:spPr>
        <a:xfrm>
          <a:off x="2538095" y="52927250"/>
          <a:ext cx="2334260" cy="308610"/>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35</xdr:row>
      <xdr:rowOff>201295</xdr:rowOff>
    </xdr:from>
    <xdr:to>
      <xdr:col>2</xdr:col>
      <xdr:colOff>381000</xdr:colOff>
      <xdr:row>37</xdr:row>
      <xdr:rowOff>31750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306070" y="8351520"/>
          <a:ext cx="684530" cy="38798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12</xdr:col>
      <xdr:colOff>283845</xdr:colOff>
      <xdr:row>84</xdr:row>
      <xdr:rowOff>160655</xdr:rowOff>
    </xdr:from>
    <xdr:to>
      <xdr:col>15</xdr:col>
      <xdr:colOff>188595</xdr:colOff>
      <xdr:row>86</xdr:row>
      <xdr:rowOff>1905</xdr:rowOff>
    </xdr:to>
    <xdr:sp macro="" textlink="">
      <xdr:nvSpPr>
        <xdr:cNvPr id="27" name="AutoShape 39">
          <a:extLst>
            <a:ext uri="{FF2B5EF4-FFF2-40B4-BE49-F238E27FC236}">
              <a16:creationId xmlns:a16="http://schemas.microsoft.com/office/drawing/2014/main" id="{00000000-0008-0000-0200-00001B000000}"/>
            </a:ext>
          </a:extLst>
        </xdr:cNvPr>
        <xdr:cNvSpPr>
          <a:spLocks noChangeArrowheads="1"/>
        </xdr:cNvSpPr>
      </xdr:nvSpPr>
      <xdr:spPr>
        <a:xfrm>
          <a:off x="5160645" y="19226530"/>
          <a:ext cx="1190625" cy="398780"/>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000"/>
            </a:lnSpc>
            <a:defRPr sz="1000"/>
          </a:pPr>
          <a:r>
            <a:rPr lang="en-US" altLang="ja-JP" sz="900" b="0" i="0" u="none" strike="noStrike" baseline="0">
              <a:solidFill>
                <a:schemeClr val="tx1"/>
              </a:solidFill>
              <a:latin typeface="ＭＳ ゴシック"/>
              <a:ea typeface="ＭＳ ゴシック"/>
            </a:rPr>
            <a:t>  H27.6</a:t>
          </a:r>
          <a:r>
            <a:rPr lang="ja-JP" altLang="en-US" sz="900" b="0" i="0" u="none" strike="noStrike" baseline="0">
              <a:solidFill>
                <a:schemeClr val="tx1"/>
              </a:solidFill>
              <a:latin typeface="ＭＳ ゴシック"/>
              <a:ea typeface="ＭＳ ゴシック"/>
            </a:rPr>
            <a:t>月</a:t>
          </a:r>
          <a:r>
            <a:rPr lang="en-US" altLang="ja-JP" sz="900" b="0" i="0" u="none" strike="noStrike" baseline="0">
              <a:solidFill>
                <a:schemeClr val="tx1"/>
              </a:solidFill>
              <a:latin typeface="ＭＳ ゴシック"/>
              <a:ea typeface="ＭＳ ゴシック"/>
            </a:rPr>
            <a:t> 97.9</a:t>
          </a:r>
        </a:p>
        <a:p>
          <a:pPr algn="l" rtl="0">
            <a:lnSpc>
              <a:spcPts val="900"/>
            </a:lnSpc>
            <a:defRPr sz="1000"/>
          </a:pPr>
          <a:r>
            <a:rPr lang="ja-JP" altLang="en-US" sz="900" b="0" i="0" u="none" strike="noStrike" baseline="0">
              <a:solidFill>
                <a:schemeClr val="tx1"/>
              </a:solidFill>
              <a:latin typeface="ＭＳ ゴシック"/>
              <a:ea typeface="ＭＳ ゴシック"/>
            </a:rPr>
            <a:t>（前月比＋</a:t>
          </a:r>
          <a:r>
            <a:rPr lang="en-US" altLang="ja-JP" sz="900" b="0" i="0" u="none" strike="noStrike" baseline="0">
              <a:solidFill>
                <a:schemeClr val="tx1"/>
              </a:solidFill>
              <a:latin typeface="ＭＳ ゴシック"/>
              <a:ea typeface="ＭＳ ゴシック"/>
            </a:rPr>
            <a:t>5.4</a:t>
          </a:r>
          <a:r>
            <a:rPr lang="ja-JP" altLang="en-US" sz="900" b="0" i="0" u="none" strike="noStrike" baseline="0">
              <a:solidFill>
                <a:schemeClr val="tx1"/>
              </a:solidFill>
              <a:latin typeface="ＭＳ ゴシック"/>
              <a:ea typeface="ＭＳ ゴシック"/>
            </a:rPr>
            <a:t>％）</a:t>
          </a:r>
        </a:p>
      </xdr:txBody>
    </xdr:sp>
    <xdr:clientData/>
  </xdr:twoCellAnchor>
  <xdr:twoCellAnchor editAs="oneCell">
    <xdr:from>
      <xdr:col>1</xdr:col>
      <xdr:colOff>300355</xdr:colOff>
      <xdr:row>25</xdr:row>
      <xdr:rowOff>132080</xdr:rowOff>
    </xdr:from>
    <xdr:to>
      <xdr:col>2</xdr:col>
      <xdr:colOff>313055</xdr:colOff>
      <xdr:row>26</xdr:row>
      <xdr:rowOff>241300</xdr:rowOff>
    </xdr:to>
    <xdr:sp macro="" textlink="">
      <xdr:nvSpPr>
        <xdr:cNvPr id="28" name="AutoShape 51">
          <a:extLst>
            <a:ext uri="{FF2B5EF4-FFF2-40B4-BE49-F238E27FC236}">
              <a16:creationId xmlns:a16="http://schemas.microsoft.com/office/drawing/2014/main" id="{00000000-0008-0000-0200-00001C000000}"/>
            </a:ext>
          </a:extLst>
        </xdr:cNvPr>
        <xdr:cNvSpPr>
          <a:spLocks noChangeArrowheads="1"/>
        </xdr:cNvSpPr>
      </xdr:nvSpPr>
      <xdr:spPr>
        <a:xfrm>
          <a:off x="500380" y="625665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303530</xdr:colOff>
      <xdr:row>40</xdr:row>
      <xdr:rowOff>73025</xdr:rowOff>
    </xdr:from>
    <xdr:to>
      <xdr:col>2</xdr:col>
      <xdr:colOff>313055</xdr:colOff>
      <xdr:row>41</xdr:row>
      <xdr:rowOff>183515</xdr:rowOff>
    </xdr:to>
    <xdr:sp macro="" textlink="">
      <xdr:nvSpPr>
        <xdr:cNvPr id="29" name="AutoShape 53">
          <a:extLst>
            <a:ext uri="{FF2B5EF4-FFF2-40B4-BE49-F238E27FC236}">
              <a16:creationId xmlns:a16="http://schemas.microsoft.com/office/drawing/2014/main" id="{00000000-0008-0000-0200-00001D000000}"/>
            </a:ext>
          </a:extLst>
        </xdr:cNvPr>
        <xdr:cNvSpPr>
          <a:spLocks noChangeArrowheads="1"/>
        </xdr:cNvSpPr>
      </xdr:nvSpPr>
      <xdr:spPr>
        <a:xfrm>
          <a:off x="503555" y="9236075"/>
          <a:ext cx="419100" cy="3892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320675</xdr:colOff>
      <xdr:row>30</xdr:row>
      <xdr:rowOff>135255</xdr:rowOff>
    </xdr:from>
    <xdr:to>
      <xdr:col>2</xdr:col>
      <xdr:colOff>333375</xdr:colOff>
      <xdr:row>31</xdr:row>
      <xdr:rowOff>245110</xdr:rowOff>
    </xdr:to>
    <xdr:sp macro="" textlink="">
      <xdr:nvSpPr>
        <xdr:cNvPr id="30" name="AutoShape 51">
          <a:extLst>
            <a:ext uri="{FF2B5EF4-FFF2-40B4-BE49-F238E27FC236}">
              <a16:creationId xmlns:a16="http://schemas.microsoft.com/office/drawing/2014/main" id="{00000000-0008-0000-0200-00001E000000}"/>
            </a:ext>
          </a:extLst>
        </xdr:cNvPr>
        <xdr:cNvSpPr>
          <a:spLocks noChangeArrowheads="1"/>
        </xdr:cNvSpPr>
      </xdr:nvSpPr>
      <xdr:spPr>
        <a:xfrm>
          <a:off x="520700" y="7272655"/>
          <a:ext cx="422275" cy="38862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318770</xdr:colOff>
      <xdr:row>35</xdr:row>
      <xdr:rowOff>133350</xdr:rowOff>
    </xdr:from>
    <xdr:to>
      <xdr:col>2</xdr:col>
      <xdr:colOff>331470</xdr:colOff>
      <xdr:row>36</xdr:row>
      <xdr:rowOff>242570</xdr:rowOff>
    </xdr:to>
    <xdr:sp macro="" textlink="">
      <xdr:nvSpPr>
        <xdr:cNvPr id="31" name="AutoShape 51">
          <a:extLst>
            <a:ext uri="{FF2B5EF4-FFF2-40B4-BE49-F238E27FC236}">
              <a16:creationId xmlns:a16="http://schemas.microsoft.com/office/drawing/2014/main" id="{00000000-0008-0000-0200-00001F000000}"/>
            </a:ext>
          </a:extLst>
        </xdr:cNvPr>
        <xdr:cNvSpPr>
          <a:spLocks noChangeArrowheads="1"/>
        </xdr:cNvSpPr>
      </xdr:nvSpPr>
      <xdr:spPr>
        <a:xfrm>
          <a:off x="518795" y="828357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60325</xdr:colOff>
      <xdr:row>133</xdr:row>
      <xdr:rowOff>26035</xdr:rowOff>
    </xdr:from>
    <xdr:to>
      <xdr:col>7</xdr:col>
      <xdr:colOff>398145</xdr:colOff>
      <xdr:row>135</xdr:row>
      <xdr:rowOff>108585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0325" y="31497270"/>
          <a:ext cx="3071495" cy="4876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H23.7…490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H24.7…369</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H25.7…483</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12</xdr:col>
      <xdr:colOff>138430</xdr:colOff>
      <xdr:row>167</xdr:row>
      <xdr:rowOff>285750</xdr:rowOff>
    </xdr:from>
    <xdr:to>
      <xdr:col>16</xdr:col>
      <xdr:colOff>361315</xdr:colOff>
      <xdr:row>172</xdr:row>
      <xdr:rowOff>112395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015230" y="39672895"/>
          <a:ext cx="1937385" cy="1106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H27.7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4,132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1,898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H26.7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4,855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2,315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H25.7  5,206</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2,541</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H24.7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5,427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2,678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H23.7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4,144</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1,788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H22.7  4,082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1,850</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778131" y="118753"/>
          <a:ext cx="1776332" cy="306150"/>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8%20&#29987;&#26989;&#21172;&#20685;&#37096;/&#29987;&#26989;&#25919;&#31574;&#35506;&#65288;&#20225;&#30011;&#29677;&#65289;/050008_R4_12gatsu_doukoutyou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noFill/>
        </a:ln>
      </a:spPr>
      <a:bodyPr vertOverflow="clip" horzOverflow="overflow" wrap="square" lIns="27432" tIns="18288" rIns="0" bIns="18288" anchor="ctr" upright="1"/>
      <a:lstStyle>
        <a:defPPr algn="l" rtl="0">
          <a:lnSpc>
            <a:spcPts val="1100"/>
          </a:lnSpc>
          <a:defRPr sz="9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sheetPr>
  <dimension ref="A1:R54"/>
  <sheetViews>
    <sheetView showGridLines="0" tabSelected="1" view="pageBreakPreview" zoomScaleNormal="55" zoomScaleSheetLayoutView="100" workbookViewId="0"/>
  </sheetViews>
  <sheetFormatPr defaultRowHeight="13.5" x14ac:dyDescent="0.15"/>
  <cols>
    <col min="1" max="1" width="2.875" style="1" customWidth="1"/>
    <col min="2" max="2" width="15.75" style="2"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x14ac:dyDescent="0.15">
      <c r="A1" s="4" t="s">
        <v>108</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78</v>
      </c>
      <c r="D6" s="34">
        <v>32702164</v>
      </c>
      <c r="E6" s="47">
        <v>29027555</v>
      </c>
      <c r="F6" s="322">
        <v>12.659037249261957</v>
      </c>
      <c r="G6" s="61">
        <v>29922529</v>
      </c>
      <c r="H6" s="63">
        <v>25825862</v>
      </c>
      <c r="I6" s="322">
        <v>15.862653490520472</v>
      </c>
      <c r="J6" s="66">
        <v>21</v>
      </c>
      <c r="K6" s="76">
        <v>46</v>
      </c>
      <c r="L6" s="85">
        <v>11</v>
      </c>
      <c r="M6" s="66">
        <v>2</v>
      </c>
      <c r="N6" s="76">
        <v>66</v>
      </c>
      <c r="O6" s="85">
        <v>10</v>
      </c>
      <c r="P6" s="66">
        <v>22</v>
      </c>
      <c r="Q6" s="76">
        <v>45</v>
      </c>
      <c r="R6" s="85">
        <v>11</v>
      </c>
    </row>
    <row r="7" spans="1:18" ht="13.5" customHeight="1" x14ac:dyDescent="0.15">
      <c r="A7" s="8"/>
      <c r="B7" s="17"/>
      <c r="C7" s="293"/>
      <c r="D7" s="35" t="s">
        <v>64</v>
      </c>
      <c r="E7" s="48" t="s">
        <v>64</v>
      </c>
      <c r="F7" s="326"/>
      <c r="G7" s="41" t="s">
        <v>64</v>
      </c>
      <c r="H7" s="54" t="s">
        <v>64</v>
      </c>
      <c r="I7" s="341"/>
      <c r="J7" s="67"/>
      <c r="K7" s="77">
        <v>12.8</v>
      </c>
      <c r="L7" s="86"/>
      <c r="M7" s="67"/>
      <c r="N7" s="77">
        <v>-10.3</v>
      </c>
      <c r="O7" s="86"/>
      <c r="P7" s="67"/>
      <c r="Q7" s="77">
        <v>14.1</v>
      </c>
      <c r="R7" s="86"/>
    </row>
    <row r="8" spans="1:18" ht="13.5" customHeight="1" x14ac:dyDescent="0.15">
      <c r="A8" s="289" t="s">
        <v>56</v>
      </c>
      <c r="B8" s="9" t="s">
        <v>57</v>
      </c>
      <c r="C8" s="321">
        <v>11</v>
      </c>
      <c r="D8" s="34">
        <v>1949418</v>
      </c>
      <c r="E8" s="47">
        <v>1892499</v>
      </c>
      <c r="F8" s="322">
        <v>3.0076105720531388</v>
      </c>
      <c r="G8" s="323" t="s">
        <v>64</v>
      </c>
      <c r="H8" s="324" t="s">
        <v>64</v>
      </c>
      <c r="I8" s="345" t="s">
        <v>64</v>
      </c>
      <c r="J8" s="66">
        <v>4</v>
      </c>
      <c r="K8" s="76">
        <v>6</v>
      </c>
      <c r="L8" s="85">
        <v>1</v>
      </c>
      <c r="M8" s="66">
        <v>0</v>
      </c>
      <c r="N8" s="76">
        <v>11</v>
      </c>
      <c r="O8" s="85">
        <v>0</v>
      </c>
      <c r="P8" s="66">
        <v>5</v>
      </c>
      <c r="Q8" s="76">
        <v>5</v>
      </c>
      <c r="R8" s="85">
        <v>1</v>
      </c>
    </row>
    <row r="9" spans="1:18" ht="13.5" customHeight="1" x14ac:dyDescent="0.15">
      <c r="A9" s="289"/>
      <c r="B9" s="18"/>
      <c r="C9" s="303"/>
      <c r="D9" s="36">
        <v>5.9611284439769801</v>
      </c>
      <c r="E9" s="49">
        <v>6.5196638159845017</v>
      </c>
      <c r="F9" s="314"/>
      <c r="G9" s="315"/>
      <c r="H9" s="316"/>
      <c r="I9" s="346"/>
      <c r="J9" s="68"/>
      <c r="K9" s="78">
        <v>27.3</v>
      </c>
      <c r="L9" s="87"/>
      <c r="M9" s="68"/>
      <c r="N9" s="78">
        <v>0</v>
      </c>
      <c r="O9" s="87"/>
      <c r="P9" s="68"/>
      <c r="Q9" s="78">
        <v>36.4</v>
      </c>
      <c r="R9" s="87"/>
    </row>
    <row r="10" spans="1:18" ht="13.5" customHeight="1" x14ac:dyDescent="0.15">
      <c r="A10" s="289"/>
      <c r="B10" s="19" t="s">
        <v>100</v>
      </c>
      <c r="C10" s="302">
        <v>7</v>
      </c>
      <c r="D10" s="37">
        <v>902721</v>
      </c>
      <c r="E10" s="50">
        <v>982568</v>
      </c>
      <c r="F10" s="304">
        <v>-8.1263586845897748</v>
      </c>
      <c r="G10" s="37">
        <v>775461</v>
      </c>
      <c r="H10" s="50">
        <v>765804</v>
      </c>
      <c r="I10" s="304">
        <v>1.2610276258677118</v>
      </c>
      <c r="J10" s="69">
        <v>2</v>
      </c>
      <c r="K10" s="79">
        <v>5</v>
      </c>
      <c r="L10" s="88">
        <v>0</v>
      </c>
      <c r="M10" s="69">
        <v>1</v>
      </c>
      <c r="N10" s="79">
        <v>6</v>
      </c>
      <c r="O10" s="88">
        <v>0</v>
      </c>
      <c r="P10" s="69">
        <v>2</v>
      </c>
      <c r="Q10" s="79">
        <v>5</v>
      </c>
      <c r="R10" s="88">
        <v>0</v>
      </c>
    </row>
    <row r="11" spans="1:18" ht="13.5" customHeight="1" x14ac:dyDescent="0.15">
      <c r="A11" s="289"/>
      <c r="B11" s="18"/>
      <c r="C11" s="303"/>
      <c r="D11" s="36">
        <v>2.7604320007691237</v>
      </c>
      <c r="E11" s="49">
        <v>3.3849492318591765</v>
      </c>
      <c r="F11" s="314"/>
      <c r="G11" s="36">
        <v>2.5915623642640635</v>
      </c>
      <c r="H11" s="49">
        <v>2.9652601721483682</v>
      </c>
      <c r="I11" s="344"/>
      <c r="J11" s="68"/>
      <c r="K11" s="78">
        <v>28.6</v>
      </c>
      <c r="L11" s="87"/>
      <c r="M11" s="68"/>
      <c r="N11" s="78">
        <v>14.3</v>
      </c>
      <c r="O11" s="87"/>
      <c r="P11" s="68"/>
      <c r="Q11" s="78">
        <v>28.6</v>
      </c>
      <c r="R11" s="87"/>
    </row>
    <row r="12" spans="1:18" ht="12" customHeight="1" x14ac:dyDescent="0.15">
      <c r="A12" s="289"/>
      <c r="B12" s="20" t="s">
        <v>58</v>
      </c>
      <c r="C12" s="312">
        <v>9</v>
      </c>
      <c r="D12" s="38">
        <v>2960464</v>
      </c>
      <c r="E12" s="51">
        <v>1796800</v>
      </c>
      <c r="F12" s="313">
        <v>64.763134461264485</v>
      </c>
      <c r="G12" s="38">
        <v>2995950</v>
      </c>
      <c r="H12" s="51">
        <v>1918358</v>
      </c>
      <c r="I12" s="313">
        <v>56.172622628310251</v>
      </c>
      <c r="J12" s="70">
        <v>4</v>
      </c>
      <c r="K12" s="80">
        <v>3</v>
      </c>
      <c r="L12" s="89">
        <v>2</v>
      </c>
      <c r="M12" s="70">
        <v>0</v>
      </c>
      <c r="N12" s="80">
        <v>6</v>
      </c>
      <c r="O12" s="89">
        <v>3</v>
      </c>
      <c r="P12" s="70">
        <v>3</v>
      </c>
      <c r="Q12" s="80">
        <v>5</v>
      </c>
      <c r="R12" s="89">
        <v>1</v>
      </c>
    </row>
    <row r="13" spans="1:18" ht="13.5" customHeight="1" x14ac:dyDescent="0.15">
      <c r="A13" s="289"/>
      <c r="B13" s="18"/>
      <c r="C13" s="303"/>
      <c r="D13" s="36">
        <v>9.0528076368279482</v>
      </c>
      <c r="E13" s="49">
        <v>6.1899805202332754</v>
      </c>
      <c r="F13" s="314"/>
      <c r="G13" s="36">
        <v>10.012355573287271</v>
      </c>
      <c r="H13" s="49">
        <v>7.4280502234543038</v>
      </c>
      <c r="I13" s="344"/>
      <c r="J13" s="68"/>
      <c r="K13" s="78">
        <v>22.2</v>
      </c>
      <c r="L13" s="87"/>
      <c r="M13" s="68"/>
      <c r="N13" s="78">
        <v>-33.299999999999997</v>
      </c>
      <c r="O13" s="87"/>
      <c r="P13" s="68"/>
      <c r="Q13" s="78">
        <v>22.2</v>
      </c>
      <c r="R13" s="87"/>
    </row>
    <row r="14" spans="1:18" ht="13.5" customHeight="1" x14ac:dyDescent="0.15">
      <c r="A14" s="289"/>
      <c r="B14" s="20" t="s">
        <v>72</v>
      </c>
      <c r="C14" s="312">
        <v>10</v>
      </c>
      <c r="D14" s="38">
        <v>1333688</v>
      </c>
      <c r="E14" s="51">
        <v>1192023</v>
      </c>
      <c r="F14" s="313">
        <v>11.884418337565634</v>
      </c>
      <c r="G14" s="38">
        <v>1391803</v>
      </c>
      <c r="H14" s="51">
        <v>1259410</v>
      </c>
      <c r="I14" s="313">
        <v>10.512303380154208</v>
      </c>
      <c r="J14" s="70">
        <v>2</v>
      </c>
      <c r="K14" s="80">
        <v>8</v>
      </c>
      <c r="L14" s="89">
        <v>0</v>
      </c>
      <c r="M14" s="70">
        <v>0</v>
      </c>
      <c r="N14" s="80">
        <v>9</v>
      </c>
      <c r="O14" s="89">
        <v>1</v>
      </c>
      <c r="P14" s="70">
        <v>2</v>
      </c>
      <c r="Q14" s="80">
        <v>7</v>
      </c>
      <c r="R14" s="89">
        <v>1</v>
      </c>
    </row>
    <row r="15" spans="1:18" ht="13.5" customHeight="1" x14ac:dyDescent="0.15">
      <c r="A15" s="289"/>
      <c r="B15" s="18"/>
      <c r="C15" s="303"/>
      <c r="D15" s="36">
        <v>4.0782866846365273</v>
      </c>
      <c r="E15" s="49">
        <v>4.1065222337878611</v>
      </c>
      <c r="F15" s="314"/>
      <c r="G15" s="36">
        <v>4.6513548370192908</v>
      </c>
      <c r="H15" s="49">
        <v>4.876545843852182</v>
      </c>
      <c r="I15" s="344"/>
      <c r="J15" s="68"/>
      <c r="K15" s="78">
        <v>20</v>
      </c>
      <c r="L15" s="87"/>
      <c r="M15" s="68"/>
      <c r="N15" s="78">
        <v>-10</v>
      </c>
      <c r="O15" s="87"/>
      <c r="P15" s="68"/>
      <c r="Q15" s="78">
        <v>10</v>
      </c>
      <c r="R15" s="87"/>
    </row>
    <row r="16" spans="1:18" ht="13.5" customHeight="1" x14ac:dyDescent="0.15">
      <c r="A16" s="289"/>
      <c r="B16" s="342" t="s">
        <v>107</v>
      </c>
      <c r="C16" s="312">
        <v>12</v>
      </c>
      <c r="D16" s="38">
        <v>1808771</v>
      </c>
      <c r="E16" s="51">
        <v>2442137</v>
      </c>
      <c r="F16" s="313">
        <v>-25.934908647631147</v>
      </c>
      <c r="G16" s="38">
        <v>2555577</v>
      </c>
      <c r="H16" s="51">
        <v>2426744</v>
      </c>
      <c r="I16" s="313">
        <v>5.3088830136182423</v>
      </c>
      <c r="J16" s="70">
        <v>2</v>
      </c>
      <c r="K16" s="80">
        <v>9</v>
      </c>
      <c r="L16" s="89">
        <v>1</v>
      </c>
      <c r="M16" s="70">
        <v>0</v>
      </c>
      <c r="N16" s="80">
        <v>11</v>
      </c>
      <c r="O16" s="89">
        <v>1</v>
      </c>
      <c r="P16" s="70">
        <v>4</v>
      </c>
      <c r="Q16" s="80">
        <v>4</v>
      </c>
      <c r="R16" s="89">
        <v>4</v>
      </c>
    </row>
    <row r="17" spans="1:18" ht="13.5" customHeight="1" x14ac:dyDescent="0.15">
      <c r="A17" s="289"/>
      <c r="B17" s="343"/>
      <c r="C17" s="303"/>
      <c r="D17" s="36">
        <v>5.5310437560034256</v>
      </c>
      <c r="E17" s="49">
        <v>8.4131681087160111</v>
      </c>
      <c r="F17" s="314"/>
      <c r="G17" s="36">
        <v>8.5406450771590876</v>
      </c>
      <c r="H17" s="49">
        <v>9.3965653498806745</v>
      </c>
      <c r="I17" s="344"/>
      <c r="J17" s="68"/>
      <c r="K17" s="78">
        <v>8.3000000000000007</v>
      </c>
      <c r="L17" s="87"/>
      <c r="M17" s="68"/>
      <c r="N17" s="78">
        <v>-8.3000000000000007</v>
      </c>
      <c r="O17" s="87"/>
      <c r="P17" s="68"/>
      <c r="Q17" s="78">
        <v>0</v>
      </c>
      <c r="R17" s="87"/>
    </row>
    <row r="18" spans="1:18" ht="13.5" customHeight="1" x14ac:dyDescent="0.15">
      <c r="A18" s="289"/>
      <c r="B18" s="342" t="s">
        <v>102</v>
      </c>
      <c r="C18" s="312">
        <v>13</v>
      </c>
      <c r="D18" s="38">
        <v>11459045</v>
      </c>
      <c r="E18" s="51">
        <v>8916094</v>
      </c>
      <c r="F18" s="313">
        <v>28.520908370862855</v>
      </c>
      <c r="G18" s="38">
        <v>10356565</v>
      </c>
      <c r="H18" s="51">
        <v>8036456</v>
      </c>
      <c r="I18" s="313">
        <v>28.869802808601207</v>
      </c>
      <c r="J18" s="70">
        <v>4</v>
      </c>
      <c r="K18" s="80">
        <v>6</v>
      </c>
      <c r="L18" s="89">
        <v>3</v>
      </c>
      <c r="M18" s="70">
        <v>0</v>
      </c>
      <c r="N18" s="80">
        <v>10</v>
      </c>
      <c r="O18" s="89">
        <v>3</v>
      </c>
      <c r="P18" s="70">
        <v>0</v>
      </c>
      <c r="Q18" s="80">
        <v>11</v>
      </c>
      <c r="R18" s="89">
        <v>2</v>
      </c>
    </row>
    <row r="19" spans="1:18" ht="13.5" customHeight="1" x14ac:dyDescent="0.15">
      <c r="A19" s="289"/>
      <c r="B19" s="343"/>
      <c r="C19" s="303"/>
      <c r="D19" s="36">
        <v>35.040632173454945</v>
      </c>
      <c r="E19" s="49">
        <v>30.715966260334358</v>
      </c>
      <c r="F19" s="314"/>
      <c r="G19" s="36">
        <v>34.611262303396884</v>
      </c>
      <c r="H19" s="49">
        <v>31.11786162258592</v>
      </c>
      <c r="I19" s="344"/>
      <c r="J19" s="68"/>
      <c r="K19" s="78">
        <v>7.7</v>
      </c>
      <c r="L19" s="87"/>
      <c r="M19" s="68"/>
      <c r="N19" s="78">
        <v>-23.1</v>
      </c>
      <c r="O19" s="87"/>
      <c r="P19" s="68"/>
      <c r="Q19" s="78">
        <v>-15.4</v>
      </c>
      <c r="R19" s="87"/>
    </row>
    <row r="20" spans="1:18" ht="13.5" customHeight="1" x14ac:dyDescent="0.15">
      <c r="A20" s="289"/>
      <c r="B20" s="20" t="s">
        <v>105</v>
      </c>
      <c r="C20" s="312">
        <v>9</v>
      </c>
      <c r="D20" s="38">
        <v>4204693</v>
      </c>
      <c r="E20" s="51">
        <v>4256062</v>
      </c>
      <c r="F20" s="313">
        <v>-1.2069608008529968</v>
      </c>
      <c r="G20" s="38">
        <v>3804196</v>
      </c>
      <c r="H20" s="51">
        <v>3747288</v>
      </c>
      <c r="I20" s="313">
        <v>1.5186449506950055</v>
      </c>
      <c r="J20" s="70">
        <v>0</v>
      </c>
      <c r="K20" s="80">
        <v>5</v>
      </c>
      <c r="L20" s="89">
        <v>4</v>
      </c>
      <c r="M20" s="70">
        <v>0</v>
      </c>
      <c r="N20" s="80">
        <v>7</v>
      </c>
      <c r="O20" s="89">
        <v>2</v>
      </c>
      <c r="P20" s="70">
        <v>2</v>
      </c>
      <c r="Q20" s="80">
        <v>5</v>
      </c>
      <c r="R20" s="89">
        <v>2</v>
      </c>
    </row>
    <row r="21" spans="1:18" ht="13.5" customHeight="1" x14ac:dyDescent="0.15">
      <c r="A21" s="289"/>
      <c r="B21" s="18"/>
      <c r="C21" s="303"/>
      <c r="D21" s="36">
        <v>12.857537501187997</v>
      </c>
      <c r="E21" s="49">
        <v>14.662144297030874</v>
      </c>
      <c r="F21" s="314"/>
      <c r="G21" s="36">
        <v>12.71348421117747</v>
      </c>
      <c r="H21" s="49">
        <v>14.509827397048742</v>
      </c>
      <c r="I21" s="344"/>
      <c r="J21" s="68"/>
      <c r="K21" s="78">
        <v>-44.4</v>
      </c>
      <c r="L21" s="87"/>
      <c r="M21" s="68"/>
      <c r="N21" s="78">
        <v>-22.2</v>
      </c>
      <c r="O21" s="87"/>
      <c r="P21" s="68"/>
      <c r="Q21" s="78">
        <v>0</v>
      </c>
      <c r="R21" s="87"/>
    </row>
    <row r="22" spans="1:18" ht="13.5" customHeight="1" x14ac:dyDescent="0.15">
      <c r="A22" s="289"/>
      <c r="B22" s="20" t="s">
        <v>106</v>
      </c>
      <c r="C22" s="312">
        <v>7</v>
      </c>
      <c r="D22" s="38">
        <v>8083364</v>
      </c>
      <c r="E22" s="51">
        <v>7549372</v>
      </c>
      <c r="F22" s="313">
        <v>7.0733300730179991</v>
      </c>
      <c r="G22" s="38">
        <v>8042977</v>
      </c>
      <c r="H22" s="51">
        <v>7671802</v>
      </c>
      <c r="I22" s="313">
        <v>4.8381723094522044</v>
      </c>
      <c r="J22" s="70">
        <v>3</v>
      </c>
      <c r="K22" s="80">
        <v>4</v>
      </c>
      <c r="L22" s="89">
        <v>0</v>
      </c>
      <c r="M22" s="70">
        <v>1</v>
      </c>
      <c r="N22" s="80">
        <v>6</v>
      </c>
      <c r="O22" s="89">
        <v>0</v>
      </c>
      <c r="P22" s="70">
        <v>4</v>
      </c>
      <c r="Q22" s="80">
        <v>3</v>
      </c>
      <c r="R22" s="89">
        <v>0</v>
      </c>
    </row>
    <row r="23" spans="1:18" ht="13.5" customHeight="1" x14ac:dyDescent="0.15">
      <c r="A23" s="290"/>
      <c r="B23" s="10"/>
      <c r="C23" s="293"/>
      <c r="D23" s="39">
        <v>24.718131803143059</v>
      </c>
      <c r="E23" s="52">
        <v>26.00760553205394</v>
      </c>
      <c r="F23" s="326"/>
      <c r="G23" s="39">
        <v>26.879335633695934</v>
      </c>
      <c r="H23" s="64">
        <v>29.705889391029817</v>
      </c>
      <c r="I23" s="341"/>
      <c r="J23" s="67"/>
      <c r="K23" s="77">
        <v>42.9</v>
      </c>
      <c r="L23" s="86"/>
      <c r="M23" s="67"/>
      <c r="N23" s="77">
        <v>14.3</v>
      </c>
      <c r="O23" s="86"/>
      <c r="P23" s="67"/>
      <c r="Q23" s="77">
        <v>57.1</v>
      </c>
      <c r="R23" s="86"/>
    </row>
    <row r="24" spans="1:18" ht="13.5" customHeight="1" x14ac:dyDescent="0.15">
      <c r="A24" s="9" t="s">
        <v>50</v>
      </c>
      <c r="B24" s="21"/>
      <c r="C24" s="321">
        <v>8</v>
      </c>
      <c r="D24" s="34">
        <v>2789318</v>
      </c>
      <c r="E24" s="47">
        <v>1480793</v>
      </c>
      <c r="F24" s="322">
        <v>88.366503623396369</v>
      </c>
      <c r="G24" s="34">
        <v>3647589</v>
      </c>
      <c r="H24" s="47">
        <v>991679</v>
      </c>
      <c r="I24" s="322">
        <v>267.81952627816059</v>
      </c>
      <c r="J24" s="66">
        <v>0</v>
      </c>
      <c r="K24" s="76">
        <v>8</v>
      </c>
      <c r="L24" s="85">
        <v>0</v>
      </c>
      <c r="M24" s="66">
        <v>0</v>
      </c>
      <c r="N24" s="76">
        <v>8</v>
      </c>
      <c r="O24" s="85">
        <v>0</v>
      </c>
      <c r="P24" s="66">
        <v>2</v>
      </c>
      <c r="Q24" s="76">
        <v>6</v>
      </c>
      <c r="R24" s="85">
        <v>0</v>
      </c>
    </row>
    <row r="25" spans="1:18" ht="13.5" customHeight="1" x14ac:dyDescent="0.15">
      <c r="A25" s="10"/>
      <c r="B25" s="22"/>
      <c r="C25" s="293"/>
      <c r="D25" s="40" t="s">
        <v>64</v>
      </c>
      <c r="E25" s="53" t="s">
        <v>64</v>
      </c>
      <c r="F25" s="326"/>
      <c r="G25" s="62" t="s">
        <v>64</v>
      </c>
      <c r="H25" s="65" t="s">
        <v>64</v>
      </c>
      <c r="I25" s="341"/>
      <c r="J25" s="67"/>
      <c r="K25" s="77">
        <v>0</v>
      </c>
      <c r="L25" s="86"/>
      <c r="M25" s="67"/>
      <c r="N25" s="77">
        <v>0</v>
      </c>
      <c r="O25" s="86"/>
      <c r="P25" s="67"/>
      <c r="Q25" s="77">
        <v>25</v>
      </c>
      <c r="R25" s="86"/>
    </row>
    <row r="26" spans="1:18" ht="13.5" customHeight="1" x14ac:dyDescent="0.15">
      <c r="A26" s="8"/>
      <c r="B26" s="16" t="s">
        <v>55</v>
      </c>
      <c r="C26" s="321">
        <v>22</v>
      </c>
      <c r="D26" s="34">
        <v>4169943</v>
      </c>
      <c r="E26" s="47">
        <v>3835072</v>
      </c>
      <c r="F26" s="322">
        <v>8.7318047744605565</v>
      </c>
      <c r="G26" s="323" t="s">
        <v>64</v>
      </c>
      <c r="H26" s="324" t="s">
        <v>64</v>
      </c>
      <c r="I26" s="325" t="s">
        <v>64</v>
      </c>
      <c r="J26" s="66">
        <v>7</v>
      </c>
      <c r="K26" s="76">
        <v>10</v>
      </c>
      <c r="L26" s="85">
        <v>5</v>
      </c>
      <c r="M26" s="66">
        <v>4</v>
      </c>
      <c r="N26" s="76">
        <v>15</v>
      </c>
      <c r="O26" s="85">
        <v>3</v>
      </c>
      <c r="P26" s="66">
        <v>5</v>
      </c>
      <c r="Q26" s="76">
        <v>9</v>
      </c>
      <c r="R26" s="85">
        <v>8</v>
      </c>
    </row>
    <row r="27" spans="1:18" ht="13.5" customHeight="1" x14ac:dyDescent="0.15">
      <c r="A27" s="8"/>
      <c r="B27" s="17"/>
      <c r="C27" s="293"/>
      <c r="D27" s="41" t="s">
        <v>64</v>
      </c>
      <c r="E27" s="54" t="s">
        <v>64</v>
      </c>
      <c r="F27" s="326"/>
      <c r="G27" s="327"/>
      <c r="H27" s="328"/>
      <c r="I27" s="329"/>
      <c r="J27" s="67"/>
      <c r="K27" s="77">
        <v>9.1</v>
      </c>
      <c r="L27" s="90"/>
      <c r="M27" s="67"/>
      <c r="N27" s="77">
        <v>4.5</v>
      </c>
      <c r="O27" s="90"/>
      <c r="P27" s="67"/>
      <c r="Q27" s="77">
        <v>-13.6</v>
      </c>
      <c r="R27" s="90"/>
    </row>
    <row r="28" spans="1:18" ht="13.5" customHeight="1" x14ac:dyDescent="0.15">
      <c r="A28" s="289" t="s">
        <v>7</v>
      </c>
      <c r="B28" s="23" t="s">
        <v>53</v>
      </c>
      <c r="C28" s="334">
        <v>10</v>
      </c>
      <c r="D28" s="42">
        <v>3316383</v>
      </c>
      <c r="E28" s="55">
        <v>3206221</v>
      </c>
      <c r="F28" s="336">
        <v>3.4358829288436539</v>
      </c>
      <c r="G28" s="337" t="s">
        <v>64</v>
      </c>
      <c r="H28" s="339" t="s">
        <v>64</v>
      </c>
      <c r="I28" s="330" t="s">
        <v>64</v>
      </c>
      <c r="J28" s="71">
        <v>5</v>
      </c>
      <c r="K28" s="81">
        <v>2</v>
      </c>
      <c r="L28" s="91">
        <v>3</v>
      </c>
      <c r="M28" s="95">
        <v>2</v>
      </c>
      <c r="N28" s="81">
        <v>7</v>
      </c>
      <c r="O28" s="91">
        <v>1</v>
      </c>
      <c r="P28" s="95">
        <v>3</v>
      </c>
      <c r="Q28" s="81">
        <v>3</v>
      </c>
      <c r="R28" s="91">
        <v>4</v>
      </c>
    </row>
    <row r="29" spans="1:18" ht="13.5" customHeight="1" x14ac:dyDescent="0.15">
      <c r="A29" s="289"/>
      <c r="B29" s="24"/>
      <c r="C29" s="335"/>
      <c r="D29" s="43">
        <v>79.530655455002616</v>
      </c>
      <c r="E29" s="56">
        <v>83.602628581679824</v>
      </c>
      <c r="F29" s="314"/>
      <c r="G29" s="338"/>
      <c r="H29" s="340"/>
      <c r="I29" s="331"/>
      <c r="J29" s="72"/>
      <c r="K29" s="82">
        <v>20</v>
      </c>
      <c r="L29" s="92"/>
      <c r="M29" s="72"/>
      <c r="N29" s="82">
        <v>10</v>
      </c>
      <c r="O29" s="92"/>
      <c r="P29" s="72"/>
      <c r="Q29" s="82">
        <v>-10</v>
      </c>
      <c r="R29" s="92"/>
    </row>
    <row r="30" spans="1:18" ht="13.5" customHeight="1" x14ac:dyDescent="0.15">
      <c r="A30" s="289"/>
      <c r="B30" s="20" t="s">
        <v>101</v>
      </c>
      <c r="C30" s="332">
        <v>12</v>
      </c>
      <c r="D30" s="38">
        <v>853560</v>
      </c>
      <c r="E30" s="51">
        <v>628851</v>
      </c>
      <c r="F30" s="313">
        <v>35.733265908776474</v>
      </c>
      <c r="G30" s="318" t="s">
        <v>64</v>
      </c>
      <c r="H30" s="319" t="s">
        <v>64</v>
      </c>
      <c r="I30" s="320" t="s">
        <v>64</v>
      </c>
      <c r="J30" s="70">
        <v>2</v>
      </c>
      <c r="K30" s="80">
        <v>8</v>
      </c>
      <c r="L30" s="89">
        <v>2</v>
      </c>
      <c r="M30" s="70">
        <v>2</v>
      </c>
      <c r="N30" s="80">
        <v>8</v>
      </c>
      <c r="O30" s="89">
        <v>2</v>
      </c>
      <c r="P30" s="70">
        <v>2</v>
      </c>
      <c r="Q30" s="80">
        <v>6</v>
      </c>
      <c r="R30" s="89">
        <v>4</v>
      </c>
    </row>
    <row r="31" spans="1:18" ht="13.5" customHeight="1" x14ac:dyDescent="0.15">
      <c r="A31" s="290"/>
      <c r="B31" s="10"/>
      <c r="C31" s="333"/>
      <c r="D31" s="39">
        <v>20.469344544997377</v>
      </c>
      <c r="E31" s="52">
        <v>16.397371418320176</v>
      </c>
      <c r="F31" s="326"/>
      <c r="G31" s="327"/>
      <c r="H31" s="328"/>
      <c r="I31" s="329"/>
      <c r="J31" s="67"/>
      <c r="K31" s="77">
        <v>0</v>
      </c>
      <c r="L31" s="86"/>
      <c r="M31" s="67"/>
      <c r="N31" s="77">
        <v>0</v>
      </c>
      <c r="O31" s="86"/>
      <c r="P31" s="67"/>
      <c r="Q31" s="77">
        <v>-16.7</v>
      </c>
      <c r="R31" s="86"/>
    </row>
    <row r="32" spans="1:18" ht="13.5" customHeight="1" x14ac:dyDescent="0.15">
      <c r="A32" s="7"/>
      <c r="B32" s="16" t="s">
        <v>55</v>
      </c>
      <c r="C32" s="321">
        <v>35</v>
      </c>
      <c r="D32" s="34">
        <v>2156524</v>
      </c>
      <c r="E32" s="47">
        <v>2207033</v>
      </c>
      <c r="F32" s="322">
        <v>-2.2885475658950298</v>
      </c>
      <c r="G32" s="323" t="s">
        <v>64</v>
      </c>
      <c r="H32" s="324" t="s">
        <v>64</v>
      </c>
      <c r="I32" s="325" t="s">
        <v>64</v>
      </c>
      <c r="J32" s="66">
        <v>14</v>
      </c>
      <c r="K32" s="76">
        <v>18</v>
      </c>
      <c r="L32" s="85">
        <v>3</v>
      </c>
      <c r="M32" s="66">
        <v>3</v>
      </c>
      <c r="N32" s="76">
        <v>28</v>
      </c>
      <c r="O32" s="85">
        <v>4</v>
      </c>
      <c r="P32" s="66">
        <v>10</v>
      </c>
      <c r="Q32" s="76">
        <v>19</v>
      </c>
      <c r="R32" s="85">
        <v>6</v>
      </c>
    </row>
    <row r="33" spans="1:18" ht="13.5" customHeight="1" x14ac:dyDescent="0.15">
      <c r="A33" s="11"/>
      <c r="B33" s="17"/>
      <c r="C33" s="293"/>
      <c r="D33" s="35" t="s">
        <v>64</v>
      </c>
      <c r="E33" s="48" t="s">
        <v>64</v>
      </c>
      <c r="F33" s="326"/>
      <c r="G33" s="327"/>
      <c r="H33" s="328"/>
      <c r="I33" s="329"/>
      <c r="J33" s="67"/>
      <c r="K33" s="77">
        <v>31.4</v>
      </c>
      <c r="L33" s="86"/>
      <c r="M33" s="67"/>
      <c r="N33" s="77">
        <v>-2.9</v>
      </c>
      <c r="O33" s="86"/>
      <c r="P33" s="67"/>
      <c r="Q33" s="77">
        <v>11.4</v>
      </c>
      <c r="R33" s="86"/>
    </row>
    <row r="34" spans="1:18" ht="13.5" customHeight="1" x14ac:dyDescent="0.15">
      <c r="A34" s="289" t="s">
        <v>51</v>
      </c>
      <c r="B34" s="9" t="s">
        <v>99</v>
      </c>
      <c r="C34" s="321">
        <v>12</v>
      </c>
      <c r="D34" s="34">
        <v>247453</v>
      </c>
      <c r="E34" s="47">
        <v>180969</v>
      </c>
      <c r="F34" s="322">
        <v>36.737783819328172</v>
      </c>
      <c r="G34" s="323" t="s">
        <v>64</v>
      </c>
      <c r="H34" s="324" t="s">
        <v>64</v>
      </c>
      <c r="I34" s="325" t="s">
        <v>64</v>
      </c>
      <c r="J34" s="66">
        <v>7</v>
      </c>
      <c r="K34" s="76">
        <v>2</v>
      </c>
      <c r="L34" s="85">
        <v>3</v>
      </c>
      <c r="M34" s="66">
        <v>1</v>
      </c>
      <c r="N34" s="76">
        <v>11</v>
      </c>
      <c r="O34" s="85">
        <v>0</v>
      </c>
      <c r="P34" s="66">
        <v>4</v>
      </c>
      <c r="Q34" s="76">
        <v>7</v>
      </c>
      <c r="R34" s="85">
        <v>1</v>
      </c>
    </row>
    <row r="35" spans="1:18" ht="13.5" customHeight="1" x14ac:dyDescent="0.15">
      <c r="A35" s="289"/>
      <c r="B35" s="18"/>
      <c r="C35" s="303"/>
      <c r="D35" s="36">
        <v>11.474623050798414</v>
      </c>
      <c r="E35" s="49">
        <v>8.1996508434626936</v>
      </c>
      <c r="F35" s="314"/>
      <c r="G35" s="315"/>
      <c r="H35" s="316"/>
      <c r="I35" s="317"/>
      <c r="J35" s="68"/>
      <c r="K35" s="78">
        <v>33.299999999999997</v>
      </c>
      <c r="L35" s="87"/>
      <c r="M35" s="68"/>
      <c r="N35" s="78">
        <v>8.3000000000000007</v>
      </c>
      <c r="O35" s="87"/>
      <c r="P35" s="68"/>
      <c r="Q35" s="78">
        <v>25</v>
      </c>
      <c r="R35" s="87"/>
    </row>
    <row r="36" spans="1:18" ht="13.5" customHeight="1" x14ac:dyDescent="0.15">
      <c r="A36" s="289"/>
      <c r="B36" s="20" t="s">
        <v>104</v>
      </c>
      <c r="C36" s="312">
        <v>5</v>
      </c>
      <c r="D36" s="38">
        <v>335325</v>
      </c>
      <c r="E36" s="51">
        <v>284161</v>
      </c>
      <c r="F36" s="313">
        <v>18.005285735903229</v>
      </c>
      <c r="G36" s="318" t="s">
        <v>64</v>
      </c>
      <c r="H36" s="319" t="s">
        <v>64</v>
      </c>
      <c r="I36" s="320" t="s">
        <v>64</v>
      </c>
      <c r="J36" s="70">
        <v>1</v>
      </c>
      <c r="K36" s="80">
        <v>4</v>
      </c>
      <c r="L36" s="89">
        <v>0</v>
      </c>
      <c r="M36" s="70">
        <v>1</v>
      </c>
      <c r="N36" s="80">
        <v>4</v>
      </c>
      <c r="O36" s="89">
        <v>0</v>
      </c>
      <c r="P36" s="70">
        <v>2</v>
      </c>
      <c r="Q36" s="80">
        <v>3</v>
      </c>
      <c r="R36" s="89">
        <v>0</v>
      </c>
    </row>
    <row r="37" spans="1:18" ht="13.5" customHeight="1" x14ac:dyDescent="0.15">
      <c r="A37" s="289"/>
      <c r="B37" s="25"/>
      <c r="C37" s="303"/>
      <c r="D37" s="36">
        <v>15.549328456349198</v>
      </c>
      <c r="E37" s="49">
        <v>12.875249259979348</v>
      </c>
      <c r="F37" s="314"/>
      <c r="G37" s="315"/>
      <c r="H37" s="316"/>
      <c r="I37" s="317"/>
      <c r="J37" s="68"/>
      <c r="K37" s="78">
        <v>20</v>
      </c>
      <c r="L37" s="87"/>
      <c r="M37" s="68"/>
      <c r="N37" s="78">
        <v>20</v>
      </c>
      <c r="O37" s="87"/>
      <c r="P37" s="68"/>
      <c r="Q37" s="78">
        <v>40</v>
      </c>
      <c r="R37" s="87"/>
    </row>
    <row r="38" spans="1:18" ht="13.5" customHeight="1" x14ac:dyDescent="0.15">
      <c r="A38" s="289"/>
      <c r="B38" s="20" t="s">
        <v>84</v>
      </c>
      <c r="C38" s="312">
        <v>5</v>
      </c>
      <c r="D38" s="38">
        <v>1018874</v>
      </c>
      <c r="E38" s="51">
        <v>1055984</v>
      </c>
      <c r="F38" s="313">
        <v>-3.5142577917847291</v>
      </c>
      <c r="G38" s="318" t="s">
        <v>64</v>
      </c>
      <c r="H38" s="319" t="s">
        <v>64</v>
      </c>
      <c r="I38" s="320" t="s">
        <v>64</v>
      </c>
      <c r="J38" s="70">
        <v>1</v>
      </c>
      <c r="K38" s="80">
        <v>4</v>
      </c>
      <c r="L38" s="89">
        <v>0</v>
      </c>
      <c r="M38" s="70">
        <v>0</v>
      </c>
      <c r="N38" s="80">
        <v>5</v>
      </c>
      <c r="O38" s="89">
        <v>0</v>
      </c>
      <c r="P38" s="70">
        <v>0</v>
      </c>
      <c r="Q38" s="80">
        <v>3</v>
      </c>
      <c r="R38" s="89">
        <v>2</v>
      </c>
    </row>
    <row r="39" spans="1:18" ht="13.5" customHeight="1" x14ac:dyDescent="0.15">
      <c r="A39" s="289"/>
      <c r="B39" s="18"/>
      <c r="C39" s="303"/>
      <c r="D39" s="36">
        <v>47.246123854870156</v>
      </c>
      <c r="E39" s="49">
        <v>47.846316751947072</v>
      </c>
      <c r="F39" s="314"/>
      <c r="G39" s="315"/>
      <c r="H39" s="316"/>
      <c r="I39" s="317"/>
      <c r="J39" s="68"/>
      <c r="K39" s="78">
        <v>20</v>
      </c>
      <c r="L39" s="87"/>
      <c r="M39" s="68"/>
      <c r="N39" s="78">
        <v>0</v>
      </c>
      <c r="O39" s="87"/>
      <c r="P39" s="68"/>
      <c r="Q39" s="78">
        <v>-40</v>
      </c>
      <c r="R39" s="87"/>
    </row>
    <row r="40" spans="1:18" ht="13.5" customHeight="1" x14ac:dyDescent="0.15">
      <c r="A40" s="289"/>
      <c r="B40" s="20" t="s">
        <v>103</v>
      </c>
      <c r="C40" s="312">
        <v>5</v>
      </c>
      <c r="D40" s="38">
        <v>382824</v>
      </c>
      <c r="E40" s="51">
        <v>543585</v>
      </c>
      <c r="F40" s="313">
        <v>-29.574215624051433</v>
      </c>
      <c r="G40" s="306" t="s">
        <v>64</v>
      </c>
      <c r="H40" s="308" t="s">
        <v>64</v>
      </c>
      <c r="I40" s="310" t="s">
        <v>64</v>
      </c>
      <c r="J40" s="70">
        <v>1</v>
      </c>
      <c r="K40" s="80">
        <v>4</v>
      </c>
      <c r="L40" s="89">
        <v>0</v>
      </c>
      <c r="M40" s="70">
        <v>0</v>
      </c>
      <c r="N40" s="80">
        <v>4</v>
      </c>
      <c r="O40" s="89">
        <v>1</v>
      </c>
      <c r="P40" s="70">
        <v>0</v>
      </c>
      <c r="Q40" s="80">
        <v>4</v>
      </c>
      <c r="R40" s="89">
        <v>1</v>
      </c>
    </row>
    <row r="41" spans="1:18" ht="13.5" customHeight="1" x14ac:dyDescent="0.15">
      <c r="A41" s="289"/>
      <c r="B41" s="20"/>
      <c r="C41" s="303"/>
      <c r="D41" s="36">
        <v>17.751900743975028</v>
      </c>
      <c r="E41" s="49">
        <v>24.629672506029586</v>
      </c>
      <c r="F41" s="314"/>
      <c r="G41" s="315"/>
      <c r="H41" s="316"/>
      <c r="I41" s="317"/>
      <c r="J41" s="68"/>
      <c r="K41" s="78">
        <v>20</v>
      </c>
      <c r="L41" s="87"/>
      <c r="M41" s="68"/>
      <c r="N41" s="78">
        <v>-20</v>
      </c>
      <c r="O41" s="87"/>
      <c r="P41" s="68"/>
      <c r="Q41" s="78">
        <v>-20</v>
      </c>
      <c r="R41" s="87"/>
    </row>
    <row r="42" spans="1:18" ht="13.5" customHeight="1" x14ac:dyDescent="0.15">
      <c r="A42" s="289"/>
      <c r="B42" s="26" t="s">
        <v>25</v>
      </c>
      <c r="C42" s="302">
        <v>8</v>
      </c>
      <c r="D42" s="37">
        <v>172048</v>
      </c>
      <c r="E42" s="50">
        <v>142334</v>
      </c>
      <c r="F42" s="304">
        <v>20.876248823190522</v>
      </c>
      <c r="G42" s="306" t="s">
        <v>64</v>
      </c>
      <c r="H42" s="308" t="s">
        <v>64</v>
      </c>
      <c r="I42" s="310" t="s">
        <v>64</v>
      </c>
      <c r="J42" s="70">
        <v>4</v>
      </c>
      <c r="K42" s="80">
        <v>4</v>
      </c>
      <c r="L42" s="89">
        <v>0</v>
      </c>
      <c r="M42" s="70">
        <v>1</v>
      </c>
      <c r="N42" s="80">
        <v>4</v>
      </c>
      <c r="O42" s="89">
        <v>3</v>
      </c>
      <c r="P42" s="70">
        <v>4</v>
      </c>
      <c r="Q42" s="80">
        <v>2</v>
      </c>
      <c r="R42" s="89">
        <v>2</v>
      </c>
    </row>
    <row r="43" spans="1:18" ht="13.5" customHeight="1" x14ac:dyDescent="0.15">
      <c r="A43" s="291"/>
      <c r="B43" s="18"/>
      <c r="C43" s="303"/>
      <c r="D43" s="44">
        <v>7.9780238940072081</v>
      </c>
      <c r="E43" s="57">
        <v>6.4491106385812982</v>
      </c>
      <c r="F43" s="305"/>
      <c r="G43" s="307"/>
      <c r="H43" s="309"/>
      <c r="I43" s="311"/>
      <c r="J43" s="68"/>
      <c r="K43" s="78">
        <v>50</v>
      </c>
      <c r="L43" s="87"/>
      <c r="M43" s="68"/>
      <c r="N43" s="78">
        <v>-25</v>
      </c>
      <c r="O43" s="87"/>
      <c r="P43" s="68"/>
      <c r="Q43" s="78">
        <v>25</v>
      </c>
      <c r="R43" s="87"/>
    </row>
    <row r="44" spans="1:18" ht="13.5" customHeight="1" x14ac:dyDescent="0.15">
      <c r="A44" s="12" t="s">
        <v>60</v>
      </c>
      <c r="B44" s="27"/>
      <c r="C44" s="292">
        <v>143</v>
      </c>
      <c r="D44" s="294" t="s">
        <v>64</v>
      </c>
      <c r="E44" s="296" t="s">
        <v>64</v>
      </c>
      <c r="F44" s="298" t="s">
        <v>64</v>
      </c>
      <c r="G44" s="300" t="s">
        <v>64</v>
      </c>
      <c r="H44" s="285" t="s">
        <v>64</v>
      </c>
      <c r="I44" s="287" t="s">
        <v>64</v>
      </c>
      <c r="J44" s="73">
        <v>42</v>
      </c>
      <c r="K44" s="83">
        <v>82</v>
      </c>
      <c r="L44" s="93">
        <v>19</v>
      </c>
      <c r="M44" s="73">
        <v>9</v>
      </c>
      <c r="N44" s="83">
        <v>117</v>
      </c>
      <c r="O44" s="93">
        <v>17</v>
      </c>
      <c r="P44" s="73">
        <v>39</v>
      </c>
      <c r="Q44" s="83">
        <v>79</v>
      </c>
      <c r="R44" s="93">
        <v>25</v>
      </c>
    </row>
    <row r="45" spans="1:18" ht="13.5" customHeight="1" x14ac:dyDescent="0.15">
      <c r="A45" s="10"/>
      <c r="B45" s="22"/>
      <c r="C45" s="293"/>
      <c r="D45" s="295"/>
      <c r="E45" s="297"/>
      <c r="F45" s="299"/>
      <c r="G45" s="301"/>
      <c r="H45" s="286"/>
      <c r="I45" s="288"/>
      <c r="J45" s="74"/>
      <c r="K45" s="84">
        <v>16.100000000000001</v>
      </c>
      <c r="L45" s="94"/>
      <c r="M45" s="74"/>
      <c r="N45" s="84">
        <v>-5.6</v>
      </c>
      <c r="O45" s="94"/>
      <c r="P45" s="74"/>
      <c r="Q45" s="84">
        <v>9.8000000000000007</v>
      </c>
      <c r="R45" s="94"/>
    </row>
    <row r="46" spans="1:18" x14ac:dyDescent="0.15">
      <c r="A46" s="13"/>
      <c r="F46" s="3"/>
      <c r="J46" s="3" t="s">
        <v>45</v>
      </c>
    </row>
    <row r="47" spans="1:18" x14ac:dyDescent="0.15">
      <c r="C47" s="30"/>
      <c r="D47" s="30"/>
    </row>
    <row r="48" spans="1:18" x14ac:dyDescent="0.15">
      <c r="A48" s="14"/>
      <c r="B48" s="28"/>
      <c r="C48" s="31"/>
      <c r="D48" s="13"/>
      <c r="E48" s="31"/>
      <c r="F48" s="13"/>
      <c r="G48" s="31"/>
      <c r="H48" s="13"/>
      <c r="I48" s="31"/>
      <c r="J48" s="13"/>
      <c r="K48" s="31"/>
      <c r="L48" s="13"/>
      <c r="M48" s="31"/>
      <c r="N48" s="13"/>
      <c r="O48" s="31"/>
      <c r="P48" s="13"/>
      <c r="Q48" s="31"/>
      <c r="R48" s="13"/>
    </row>
    <row r="49" spans="1:6" x14ac:dyDescent="0.15">
      <c r="A49" s="3"/>
      <c r="B49" s="29"/>
      <c r="D49" s="45"/>
      <c r="E49" s="45"/>
      <c r="F49" s="60"/>
    </row>
    <row r="50" spans="1:6" x14ac:dyDescent="0.15">
      <c r="A50" s="3"/>
      <c r="B50" s="29"/>
    </row>
    <row r="51" spans="1:6" x14ac:dyDescent="0.15">
      <c r="A51" s="3"/>
      <c r="B51" s="29"/>
    </row>
    <row r="52" spans="1:6" x14ac:dyDescent="0.15">
      <c r="A52" s="3"/>
      <c r="B52" s="29"/>
    </row>
    <row r="53" spans="1:6" ht="10.5" customHeight="1" x14ac:dyDescent="0.15"/>
    <row r="54" spans="1:6" ht="10.5" customHeight="1" x14ac:dyDescent="0.15"/>
  </sheetData>
  <mergeCells count="96">
    <mergeCell ref="J4:L4"/>
    <mergeCell ref="M4:O4"/>
    <mergeCell ref="P4:R4"/>
    <mergeCell ref="B4:B5"/>
    <mergeCell ref="C4:C5"/>
    <mergeCell ref="C6:C7"/>
    <mergeCell ref="F6:F7"/>
    <mergeCell ref="I6:I7"/>
    <mergeCell ref="D4:F4"/>
    <mergeCell ref="G4:I4"/>
    <mergeCell ref="C8:C9"/>
    <mergeCell ref="F8:F9"/>
    <mergeCell ref="G8:G9"/>
    <mergeCell ref="H8:H9"/>
    <mergeCell ref="I8:I9"/>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C26:C27"/>
    <mergeCell ref="F26:F27"/>
    <mergeCell ref="G26:G27"/>
    <mergeCell ref="H26:H27"/>
    <mergeCell ref="I26:I27"/>
    <mergeCell ref="A28:A31"/>
    <mergeCell ref="C28:C29"/>
    <mergeCell ref="F28:F29"/>
    <mergeCell ref="G28:G29"/>
    <mergeCell ref="H28:H29"/>
    <mergeCell ref="I28:I29"/>
    <mergeCell ref="C30:C31"/>
    <mergeCell ref="F30:F31"/>
    <mergeCell ref="G30:G31"/>
    <mergeCell ref="H30:H31"/>
    <mergeCell ref="I30:I31"/>
    <mergeCell ref="C32:C33"/>
    <mergeCell ref="F32:F33"/>
    <mergeCell ref="G32:G33"/>
    <mergeCell ref="H32:H33"/>
    <mergeCell ref="I32:I33"/>
    <mergeCell ref="C34:C35"/>
    <mergeCell ref="F34:F35"/>
    <mergeCell ref="G34:G35"/>
    <mergeCell ref="H34:H35"/>
    <mergeCell ref="I34:I35"/>
    <mergeCell ref="C36:C37"/>
    <mergeCell ref="F36:F37"/>
    <mergeCell ref="G36:G37"/>
    <mergeCell ref="H36:H37"/>
    <mergeCell ref="I36:I37"/>
    <mergeCell ref="G40:G41"/>
    <mergeCell ref="H40:H41"/>
    <mergeCell ref="I40:I41"/>
    <mergeCell ref="C38:C39"/>
    <mergeCell ref="F38:F39"/>
    <mergeCell ref="G38:G39"/>
    <mergeCell ref="H38:H39"/>
    <mergeCell ref="I38:I39"/>
    <mergeCell ref="H44:H45"/>
    <mergeCell ref="I44:I45"/>
    <mergeCell ref="A8:A23"/>
    <mergeCell ref="A34:A43"/>
    <mergeCell ref="C44:C45"/>
    <mergeCell ref="D44:D45"/>
    <mergeCell ref="E44:E45"/>
    <mergeCell ref="F44:F45"/>
    <mergeCell ref="G44:G45"/>
    <mergeCell ref="C42:C43"/>
    <mergeCell ref="F42:F43"/>
    <mergeCell ref="G42:G43"/>
    <mergeCell ref="H42:H43"/>
    <mergeCell ref="I42:I43"/>
    <mergeCell ref="C40:C41"/>
    <mergeCell ref="F40:F41"/>
  </mergeCells>
  <phoneticPr fontId="22"/>
  <pageMargins left="0.78740157480314965" right="0.23622047244094491" top="0.27559055118110237" bottom="0.23622047244094491" header="0.31496062992125984" footer="0.31496062992125984"/>
  <pageSetup paperSize="9" scale="9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B280-241F-4A0B-BAC4-A984DCF834AB}">
  <sheetPr>
    <tabColor theme="9" tint="-0.249977111117893"/>
  </sheetPr>
  <dimension ref="A1:R52"/>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x14ac:dyDescent="0.15">
      <c r="A1" s="4" t="s">
        <v>109</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79</v>
      </c>
      <c r="D6" s="34">
        <v>31551881</v>
      </c>
      <c r="E6" s="47">
        <v>27499068</v>
      </c>
      <c r="F6" s="361">
        <v>14.738001302444133</v>
      </c>
      <c r="G6" s="61">
        <v>30268558</v>
      </c>
      <c r="H6" s="63">
        <v>25124919</v>
      </c>
      <c r="I6" s="361">
        <v>20.472261025000734</v>
      </c>
      <c r="J6" s="66">
        <v>21</v>
      </c>
      <c r="K6" s="76">
        <v>44</v>
      </c>
      <c r="L6" s="85">
        <v>14</v>
      </c>
      <c r="M6" s="66">
        <v>3</v>
      </c>
      <c r="N6" s="76">
        <v>62</v>
      </c>
      <c r="O6" s="85">
        <v>14</v>
      </c>
      <c r="P6" s="66">
        <v>22</v>
      </c>
      <c r="Q6" s="76">
        <v>44</v>
      </c>
      <c r="R6" s="85">
        <v>13</v>
      </c>
    </row>
    <row r="7" spans="1:18" ht="13.5" customHeight="1" x14ac:dyDescent="0.15">
      <c r="A7" s="8"/>
      <c r="B7" s="266"/>
      <c r="C7" s="293"/>
      <c r="D7" s="35" t="s">
        <v>64</v>
      </c>
      <c r="E7" s="48" t="s">
        <v>64</v>
      </c>
      <c r="F7" s="362"/>
      <c r="G7" s="41" t="s">
        <v>64</v>
      </c>
      <c r="H7" s="54" t="s">
        <v>64</v>
      </c>
      <c r="I7" s="368"/>
      <c r="J7" s="67"/>
      <c r="K7" s="267">
        <v>8.9</v>
      </c>
      <c r="L7" s="86"/>
      <c r="M7" s="67"/>
      <c r="N7" s="267">
        <v>-13.9</v>
      </c>
      <c r="O7" s="86"/>
      <c r="P7" s="67"/>
      <c r="Q7" s="267">
        <v>11.4</v>
      </c>
      <c r="R7" s="86"/>
    </row>
    <row r="8" spans="1:18" ht="13.5" customHeight="1" x14ac:dyDescent="0.15">
      <c r="A8" s="289" t="s">
        <v>56</v>
      </c>
      <c r="B8" s="268" t="s">
        <v>57</v>
      </c>
      <c r="C8" s="321">
        <v>11</v>
      </c>
      <c r="D8" s="34">
        <v>1819579</v>
      </c>
      <c r="E8" s="47">
        <v>1672371</v>
      </c>
      <c r="F8" s="361">
        <v>8.8023530663949572</v>
      </c>
      <c r="G8" s="323" t="s">
        <v>64</v>
      </c>
      <c r="H8" s="324" t="s">
        <v>64</v>
      </c>
      <c r="I8" s="345" t="s">
        <v>64</v>
      </c>
      <c r="J8" s="66">
        <v>5</v>
      </c>
      <c r="K8" s="76">
        <v>6</v>
      </c>
      <c r="L8" s="85">
        <v>0</v>
      </c>
      <c r="M8" s="66">
        <v>0</v>
      </c>
      <c r="N8" s="76">
        <v>10</v>
      </c>
      <c r="O8" s="85">
        <v>1</v>
      </c>
      <c r="P8" s="66">
        <v>4</v>
      </c>
      <c r="Q8" s="76">
        <v>5</v>
      </c>
      <c r="R8" s="85">
        <v>2</v>
      </c>
    </row>
    <row r="9" spans="1:18" ht="13.5" customHeight="1" x14ac:dyDescent="0.15">
      <c r="A9" s="289"/>
      <c r="B9" s="269"/>
      <c r="C9" s="355"/>
      <c r="D9" s="36">
        <v>5.7669430231433747</v>
      </c>
      <c r="E9" s="49">
        <v>6.0815552003435167</v>
      </c>
      <c r="F9" s="360"/>
      <c r="G9" s="315"/>
      <c r="H9" s="316"/>
      <c r="I9" s="346"/>
      <c r="J9" s="68"/>
      <c r="K9" s="78">
        <v>45.5</v>
      </c>
      <c r="L9" s="87"/>
      <c r="M9" s="68"/>
      <c r="N9" s="78">
        <v>-9.1</v>
      </c>
      <c r="O9" s="87"/>
      <c r="P9" s="68"/>
      <c r="Q9" s="78">
        <v>18.2</v>
      </c>
      <c r="R9" s="87"/>
    </row>
    <row r="10" spans="1:18" ht="13.5" customHeight="1" x14ac:dyDescent="0.15">
      <c r="A10" s="289"/>
      <c r="B10" s="270" t="s">
        <v>100</v>
      </c>
      <c r="C10" s="354">
        <v>7</v>
      </c>
      <c r="D10" s="37">
        <v>853254</v>
      </c>
      <c r="E10" s="50">
        <v>774494</v>
      </c>
      <c r="F10" s="356">
        <v>10.16922016180888</v>
      </c>
      <c r="G10" s="37">
        <v>750248</v>
      </c>
      <c r="H10" s="50">
        <v>763390</v>
      </c>
      <c r="I10" s="356">
        <v>-1.7215315893579941</v>
      </c>
      <c r="J10" s="69">
        <v>1</v>
      </c>
      <c r="K10" s="79">
        <v>5</v>
      </c>
      <c r="L10" s="88">
        <v>1</v>
      </c>
      <c r="M10" s="69">
        <v>1</v>
      </c>
      <c r="N10" s="79">
        <v>6</v>
      </c>
      <c r="O10" s="88">
        <v>0</v>
      </c>
      <c r="P10" s="69">
        <v>3</v>
      </c>
      <c r="Q10" s="79">
        <v>4</v>
      </c>
      <c r="R10" s="88">
        <v>0</v>
      </c>
    </row>
    <row r="11" spans="1:18" ht="13.5" customHeight="1" x14ac:dyDescent="0.15">
      <c r="A11" s="289"/>
      <c r="B11" s="269"/>
      <c r="C11" s="355"/>
      <c r="D11" s="36">
        <v>2.7042888504808951</v>
      </c>
      <c r="E11" s="49">
        <v>2.8164372698012894</v>
      </c>
      <c r="F11" s="360"/>
      <c r="G11" s="36">
        <v>2.4786380639606289</v>
      </c>
      <c r="H11" s="49">
        <v>3.0383779545717142</v>
      </c>
      <c r="I11" s="369"/>
      <c r="J11" s="68"/>
      <c r="K11" s="78">
        <v>0</v>
      </c>
      <c r="L11" s="87"/>
      <c r="M11" s="68"/>
      <c r="N11" s="78">
        <v>14.3</v>
      </c>
      <c r="O11" s="87"/>
      <c r="P11" s="68"/>
      <c r="Q11" s="78">
        <v>42.9</v>
      </c>
      <c r="R11" s="87"/>
    </row>
    <row r="12" spans="1:18" ht="12" customHeight="1" x14ac:dyDescent="0.15">
      <c r="A12" s="289"/>
      <c r="B12" s="271" t="s">
        <v>58</v>
      </c>
      <c r="C12" s="358">
        <v>9</v>
      </c>
      <c r="D12" s="38">
        <v>3477621</v>
      </c>
      <c r="E12" s="51">
        <v>1959016</v>
      </c>
      <c r="F12" s="359">
        <v>77.518764522597053</v>
      </c>
      <c r="G12" s="38">
        <v>3569794</v>
      </c>
      <c r="H12" s="51">
        <v>1957492</v>
      </c>
      <c r="I12" s="359">
        <v>82.365700600564395</v>
      </c>
      <c r="J12" s="70">
        <v>5</v>
      </c>
      <c r="K12" s="272">
        <v>1</v>
      </c>
      <c r="L12" s="89">
        <v>3</v>
      </c>
      <c r="M12" s="70">
        <v>1</v>
      </c>
      <c r="N12" s="272">
        <v>5</v>
      </c>
      <c r="O12" s="89">
        <v>3</v>
      </c>
      <c r="P12" s="70">
        <v>3</v>
      </c>
      <c r="Q12" s="272">
        <v>5</v>
      </c>
      <c r="R12" s="89">
        <v>1</v>
      </c>
    </row>
    <row r="13" spans="1:18" ht="13.5" customHeight="1" x14ac:dyDescent="0.15">
      <c r="A13" s="289"/>
      <c r="B13" s="269"/>
      <c r="C13" s="355"/>
      <c r="D13" s="36">
        <v>11.021913400345291</v>
      </c>
      <c r="E13" s="49">
        <v>7.1239359821212851</v>
      </c>
      <c r="F13" s="360"/>
      <c r="G13" s="36">
        <v>11.793736589632054</v>
      </c>
      <c r="H13" s="49">
        <v>7.7910380526997915</v>
      </c>
      <c r="I13" s="369"/>
      <c r="J13" s="68"/>
      <c r="K13" s="78">
        <v>22.2</v>
      </c>
      <c r="L13" s="87"/>
      <c r="M13" s="68"/>
      <c r="N13" s="78">
        <v>-22.2</v>
      </c>
      <c r="O13" s="87"/>
      <c r="P13" s="68"/>
      <c r="Q13" s="78">
        <v>22.2</v>
      </c>
      <c r="R13" s="87"/>
    </row>
    <row r="14" spans="1:18" ht="13.5" customHeight="1" x14ac:dyDescent="0.15">
      <c r="A14" s="289"/>
      <c r="B14" s="271" t="s">
        <v>72</v>
      </c>
      <c r="C14" s="358">
        <v>10</v>
      </c>
      <c r="D14" s="38">
        <v>1492930</v>
      </c>
      <c r="E14" s="51">
        <v>1052962</v>
      </c>
      <c r="F14" s="359">
        <v>41.783844051352276</v>
      </c>
      <c r="G14" s="38">
        <v>1916846</v>
      </c>
      <c r="H14" s="51">
        <v>1195524</v>
      </c>
      <c r="I14" s="359">
        <v>60.335217026174291</v>
      </c>
      <c r="J14" s="70">
        <v>3</v>
      </c>
      <c r="K14" s="272">
        <v>6</v>
      </c>
      <c r="L14" s="89">
        <v>1</v>
      </c>
      <c r="M14" s="70">
        <v>0</v>
      </c>
      <c r="N14" s="272">
        <v>8</v>
      </c>
      <c r="O14" s="89">
        <v>2</v>
      </c>
      <c r="P14" s="70">
        <v>2</v>
      </c>
      <c r="Q14" s="272">
        <v>8</v>
      </c>
      <c r="R14" s="89">
        <v>0</v>
      </c>
    </row>
    <row r="15" spans="1:18" ht="13.5" customHeight="1" x14ac:dyDescent="0.15">
      <c r="A15" s="289"/>
      <c r="B15" s="269"/>
      <c r="C15" s="355"/>
      <c r="D15" s="36">
        <v>4.731667186498326</v>
      </c>
      <c r="E15" s="49">
        <v>3.8290824983595808</v>
      </c>
      <c r="F15" s="360"/>
      <c r="G15" s="36">
        <v>6.3327958999566478</v>
      </c>
      <c r="H15" s="49">
        <v>4.7583198178668757</v>
      </c>
      <c r="I15" s="369"/>
      <c r="J15" s="68"/>
      <c r="K15" s="78">
        <v>20</v>
      </c>
      <c r="L15" s="87"/>
      <c r="M15" s="68"/>
      <c r="N15" s="78">
        <v>-20</v>
      </c>
      <c r="O15" s="87"/>
      <c r="P15" s="68"/>
      <c r="Q15" s="78">
        <v>20</v>
      </c>
      <c r="R15" s="87"/>
    </row>
    <row r="16" spans="1:18" ht="13.5" customHeight="1" x14ac:dyDescent="0.15">
      <c r="A16" s="289"/>
      <c r="B16" s="342" t="s">
        <v>107</v>
      </c>
      <c r="C16" s="358">
        <v>12</v>
      </c>
      <c r="D16" s="38">
        <v>1822681</v>
      </c>
      <c r="E16" s="51">
        <v>2278836</v>
      </c>
      <c r="F16" s="359">
        <v>-20.017017459790878</v>
      </c>
      <c r="G16" s="38">
        <v>2854853</v>
      </c>
      <c r="H16" s="51">
        <v>2660834</v>
      </c>
      <c r="I16" s="359">
        <v>7.2916611859289162</v>
      </c>
      <c r="J16" s="70">
        <v>2</v>
      </c>
      <c r="K16" s="272">
        <v>7</v>
      </c>
      <c r="L16" s="89">
        <v>3</v>
      </c>
      <c r="M16" s="70">
        <v>1</v>
      </c>
      <c r="N16" s="272">
        <v>9</v>
      </c>
      <c r="O16" s="89">
        <v>2</v>
      </c>
      <c r="P16" s="70">
        <v>4</v>
      </c>
      <c r="Q16" s="272">
        <v>4</v>
      </c>
      <c r="R16" s="89">
        <v>4</v>
      </c>
    </row>
    <row r="17" spans="1:18" ht="13.5" customHeight="1" x14ac:dyDescent="0.15">
      <c r="A17" s="289"/>
      <c r="B17" s="343"/>
      <c r="C17" s="355"/>
      <c r="D17" s="36">
        <v>5.7767744496754414</v>
      </c>
      <c r="E17" s="49">
        <v>8.2869572161500162</v>
      </c>
      <c r="F17" s="360"/>
      <c r="G17" s="36">
        <v>9.4317443202943476</v>
      </c>
      <c r="H17" s="49">
        <v>10.590418221845809</v>
      </c>
      <c r="I17" s="369"/>
      <c r="J17" s="68"/>
      <c r="K17" s="78">
        <v>-8.3000000000000007</v>
      </c>
      <c r="L17" s="87"/>
      <c r="M17" s="68"/>
      <c r="N17" s="78">
        <v>-8.3000000000000007</v>
      </c>
      <c r="O17" s="87"/>
      <c r="P17" s="68"/>
      <c r="Q17" s="78">
        <v>0</v>
      </c>
      <c r="R17" s="87"/>
    </row>
    <row r="18" spans="1:18" ht="13.5" customHeight="1" x14ac:dyDescent="0.15">
      <c r="A18" s="289"/>
      <c r="B18" s="342" t="s">
        <v>102</v>
      </c>
      <c r="C18" s="358">
        <v>14</v>
      </c>
      <c r="D18" s="38">
        <v>11254922</v>
      </c>
      <c r="E18" s="51">
        <v>8703516</v>
      </c>
      <c r="F18" s="359">
        <v>29.314658581658279</v>
      </c>
      <c r="G18" s="38">
        <v>10263893</v>
      </c>
      <c r="H18" s="51">
        <v>7923231</v>
      </c>
      <c r="I18" s="359">
        <v>29.541761435454788</v>
      </c>
      <c r="J18" s="70">
        <v>3</v>
      </c>
      <c r="K18" s="272">
        <v>10</v>
      </c>
      <c r="L18" s="89">
        <v>1</v>
      </c>
      <c r="M18" s="70">
        <v>0</v>
      </c>
      <c r="N18" s="272">
        <v>11</v>
      </c>
      <c r="O18" s="89">
        <v>3</v>
      </c>
      <c r="P18" s="70">
        <v>1</v>
      </c>
      <c r="Q18" s="272">
        <v>10</v>
      </c>
      <c r="R18" s="89">
        <v>3</v>
      </c>
    </row>
    <row r="19" spans="1:18" ht="13.5" customHeight="1" x14ac:dyDescent="0.15">
      <c r="A19" s="289"/>
      <c r="B19" s="343"/>
      <c r="C19" s="355"/>
      <c r="D19" s="36">
        <v>35.671160144144814</v>
      </c>
      <c r="E19" s="49">
        <v>31.650221745696982</v>
      </c>
      <c r="F19" s="360"/>
      <c r="G19" s="36">
        <v>33.909421783488995</v>
      </c>
      <c r="H19" s="49">
        <v>31.535349427395172</v>
      </c>
      <c r="I19" s="369"/>
      <c r="J19" s="68"/>
      <c r="K19" s="78">
        <v>14.3</v>
      </c>
      <c r="L19" s="87"/>
      <c r="M19" s="68"/>
      <c r="N19" s="78">
        <v>-21.4</v>
      </c>
      <c r="O19" s="87"/>
      <c r="P19" s="68"/>
      <c r="Q19" s="78">
        <v>-14.3</v>
      </c>
      <c r="R19" s="87"/>
    </row>
    <row r="20" spans="1:18" ht="13.5" customHeight="1" x14ac:dyDescent="0.15">
      <c r="A20" s="289"/>
      <c r="B20" s="271" t="s">
        <v>105</v>
      </c>
      <c r="C20" s="358">
        <v>9</v>
      </c>
      <c r="D20" s="38">
        <v>3386313</v>
      </c>
      <c r="E20" s="51">
        <v>3528854</v>
      </c>
      <c r="F20" s="359">
        <v>-4.0393000107116848</v>
      </c>
      <c r="G20" s="38">
        <v>3371647</v>
      </c>
      <c r="H20" s="51">
        <v>3546645</v>
      </c>
      <c r="I20" s="359">
        <v>-4.9341842783814087</v>
      </c>
      <c r="J20" s="70">
        <v>0</v>
      </c>
      <c r="K20" s="272">
        <v>4</v>
      </c>
      <c r="L20" s="89">
        <v>5</v>
      </c>
      <c r="M20" s="70">
        <v>0</v>
      </c>
      <c r="N20" s="272">
        <v>7</v>
      </c>
      <c r="O20" s="89">
        <v>2</v>
      </c>
      <c r="P20" s="70">
        <v>3</v>
      </c>
      <c r="Q20" s="272">
        <v>3</v>
      </c>
      <c r="R20" s="89">
        <v>3</v>
      </c>
    </row>
    <row r="21" spans="1:18" ht="13.5" customHeight="1" x14ac:dyDescent="0.15">
      <c r="A21" s="289"/>
      <c r="B21" s="269"/>
      <c r="C21" s="355"/>
      <c r="D21" s="36">
        <v>10.732523363662533</v>
      </c>
      <c r="E21" s="49">
        <v>12.83263127317624</v>
      </c>
      <c r="F21" s="360"/>
      <c r="G21" s="36">
        <v>11.139106791939014</v>
      </c>
      <c r="H21" s="49">
        <v>14.116045508445222</v>
      </c>
      <c r="I21" s="369"/>
      <c r="J21" s="68"/>
      <c r="K21" s="78">
        <v>-55.6</v>
      </c>
      <c r="L21" s="87"/>
      <c r="M21" s="68"/>
      <c r="N21" s="78">
        <v>-22.2</v>
      </c>
      <c r="O21" s="87"/>
      <c r="P21" s="68"/>
      <c r="Q21" s="78">
        <v>0</v>
      </c>
      <c r="R21" s="87"/>
    </row>
    <row r="22" spans="1:18" ht="13.5" customHeight="1" x14ac:dyDescent="0.15">
      <c r="A22" s="289"/>
      <c r="B22" s="271" t="s">
        <v>106</v>
      </c>
      <c r="C22" s="358">
        <v>7</v>
      </c>
      <c r="D22" s="38">
        <v>7444581</v>
      </c>
      <c r="E22" s="51">
        <v>7529019</v>
      </c>
      <c r="F22" s="359">
        <v>-1.1215006895320556</v>
      </c>
      <c r="G22" s="38">
        <v>7541277</v>
      </c>
      <c r="H22" s="51">
        <v>7077803</v>
      </c>
      <c r="I22" s="359">
        <v>6.548274937858551</v>
      </c>
      <c r="J22" s="70">
        <v>2</v>
      </c>
      <c r="K22" s="272">
        <v>5</v>
      </c>
      <c r="L22" s="89">
        <v>0</v>
      </c>
      <c r="M22" s="70">
        <v>0</v>
      </c>
      <c r="N22" s="272">
        <v>6</v>
      </c>
      <c r="O22" s="89">
        <v>1</v>
      </c>
      <c r="P22" s="70">
        <v>2</v>
      </c>
      <c r="Q22" s="272">
        <v>5</v>
      </c>
      <c r="R22" s="89">
        <v>0</v>
      </c>
    </row>
    <row r="23" spans="1:18" ht="13.5" customHeight="1" x14ac:dyDescent="0.15">
      <c r="A23" s="290"/>
      <c r="B23" s="273"/>
      <c r="C23" s="293"/>
      <c r="D23" s="39">
        <v>23.594729582049322</v>
      </c>
      <c r="E23" s="52">
        <v>27.379178814351089</v>
      </c>
      <c r="F23" s="362"/>
      <c r="G23" s="39">
        <v>24.914556550728317</v>
      </c>
      <c r="H23" s="64">
        <v>28.17045101717542</v>
      </c>
      <c r="I23" s="368"/>
      <c r="J23" s="67"/>
      <c r="K23" s="267">
        <v>28.6</v>
      </c>
      <c r="L23" s="86"/>
      <c r="M23" s="67"/>
      <c r="N23" s="267">
        <v>-14.3</v>
      </c>
      <c r="O23" s="86"/>
      <c r="P23" s="67"/>
      <c r="Q23" s="267">
        <v>28.6</v>
      </c>
      <c r="R23" s="86"/>
    </row>
    <row r="24" spans="1:18" ht="13.5" customHeight="1" x14ac:dyDescent="0.15">
      <c r="A24" s="268" t="s">
        <v>50</v>
      </c>
      <c r="B24" s="274"/>
      <c r="C24" s="321">
        <v>8</v>
      </c>
      <c r="D24" s="34">
        <v>4228660</v>
      </c>
      <c r="E24" s="47">
        <v>1650706</v>
      </c>
      <c r="F24" s="361">
        <v>156.17281332956929</v>
      </c>
      <c r="G24" s="34">
        <v>623621</v>
      </c>
      <c r="H24" s="47">
        <v>780651</v>
      </c>
      <c r="I24" s="361">
        <v>-20.115262774274285</v>
      </c>
      <c r="J24" s="66">
        <v>0</v>
      </c>
      <c r="K24" s="76">
        <v>5</v>
      </c>
      <c r="L24" s="85">
        <v>3</v>
      </c>
      <c r="M24" s="66">
        <v>0</v>
      </c>
      <c r="N24" s="76">
        <v>7</v>
      </c>
      <c r="O24" s="85">
        <v>1</v>
      </c>
      <c r="P24" s="66">
        <v>1</v>
      </c>
      <c r="Q24" s="76">
        <v>5</v>
      </c>
      <c r="R24" s="85">
        <v>2</v>
      </c>
    </row>
    <row r="25" spans="1:18" ht="13.5" customHeight="1" x14ac:dyDescent="0.15">
      <c r="A25" s="273"/>
      <c r="B25" s="275"/>
      <c r="C25" s="293"/>
      <c r="D25" s="40" t="s">
        <v>64</v>
      </c>
      <c r="E25" s="53" t="s">
        <v>64</v>
      </c>
      <c r="F25" s="362"/>
      <c r="G25" s="62" t="s">
        <v>64</v>
      </c>
      <c r="H25" s="65" t="s">
        <v>64</v>
      </c>
      <c r="I25" s="368"/>
      <c r="J25" s="67"/>
      <c r="K25" s="267">
        <v>-37.5</v>
      </c>
      <c r="L25" s="86"/>
      <c r="M25" s="67"/>
      <c r="N25" s="267">
        <v>-12.5</v>
      </c>
      <c r="O25" s="86"/>
      <c r="P25" s="67"/>
      <c r="Q25" s="267">
        <v>-12.5</v>
      </c>
      <c r="R25" s="86"/>
    </row>
    <row r="26" spans="1:18" ht="13.5" customHeight="1" x14ac:dyDescent="0.15">
      <c r="A26" s="8"/>
      <c r="B26" s="16" t="s">
        <v>55</v>
      </c>
      <c r="C26" s="321">
        <v>22</v>
      </c>
      <c r="D26" s="34">
        <v>4091949</v>
      </c>
      <c r="E26" s="47">
        <v>3950818</v>
      </c>
      <c r="F26" s="361">
        <v>3.5721969475688269</v>
      </c>
      <c r="G26" s="323" t="s">
        <v>64</v>
      </c>
      <c r="H26" s="324" t="s">
        <v>64</v>
      </c>
      <c r="I26" s="325" t="s">
        <v>64</v>
      </c>
      <c r="J26" s="66">
        <v>7</v>
      </c>
      <c r="K26" s="76">
        <v>10</v>
      </c>
      <c r="L26" s="85">
        <v>5</v>
      </c>
      <c r="M26" s="66">
        <v>3</v>
      </c>
      <c r="N26" s="76">
        <v>15</v>
      </c>
      <c r="O26" s="85">
        <v>4</v>
      </c>
      <c r="P26" s="66">
        <v>4</v>
      </c>
      <c r="Q26" s="76">
        <v>9</v>
      </c>
      <c r="R26" s="85">
        <v>9</v>
      </c>
    </row>
    <row r="27" spans="1:18" ht="13.5" customHeight="1" x14ac:dyDescent="0.15">
      <c r="A27" s="8"/>
      <c r="B27" s="266"/>
      <c r="C27" s="293"/>
      <c r="D27" s="41" t="s">
        <v>64</v>
      </c>
      <c r="E27" s="54" t="s">
        <v>64</v>
      </c>
      <c r="F27" s="362"/>
      <c r="G27" s="327"/>
      <c r="H27" s="328"/>
      <c r="I27" s="329"/>
      <c r="J27" s="67"/>
      <c r="K27" s="267">
        <v>9.1</v>
      </c>
      <c r="L27" s="90"/>
      <c r="M27" s="67"/>
      <c r="N27" s="267">
        <v>-4.5</v>
      </c>
      <c r="O27" s="90"/>
      <c r="P27" s="67"/>
      <c r="Q27" s="267">
        <v>-22.7</v>
      </c>
      <c r="R27" s="90"/>
    </row>
    <row r="28" spans="1:18" ht="13.5" customHeight="1" x14ac:dyDescent="0.15">
      <c r="A28" s="289" t="s">
        <v>7</v>
      </c>
      <c r="B28" s="276" t="s">
        <v>53</v>
      </c>
      <c r="C28" s="365">
        <v>10</v>
      </c>
      <c r="D28" s="42">
        <v>3451852</v>
      </c>
      <c r="E28" s="55">
        <v>3354313</v>
      </c>
      <c r="F28" s="367">
        <v>2.9078681685340513</v>
      </c>
      <c r="G28" s="337" t="s">
        <v>64</v>
      </c>
      <c r="H28" s="339" t="s">
        <v>64</v>
      </c>
      <c r="I28" s="330" t="s">
        <v>64</v>
      </c>
      <c r="J28" s="71">
        <v>5</v>
      </c>
      <c r="K28" s="277">
        <v>2</v>
      </c>
      <c r="L28" s="91">
        <v>3</v>
      </c>
      <c r="M28" s="95">
        <v>1</v>
      </c>
      <c r="N28" s="277">
        <v>7</v>
      </c>
      <c r="O28" s="91">
        <v>2</v>
      </c>
      <c r="P28" s="95">
        <v>3</v>
      </c>
      <c r="Q28" s="277">
        <v>2</v>
      </c>
      <c r="R28" s="91">
        <v>5</v>
      </c>
    </row>
    <row r="29" spans="1:18" ht="13.5" customHeight="1" x14ac:dyDescent="0.15">
      <c r="A29" s="289"/>
      <c r="B29" s="278"/>
      <c r="C29" s="366"/>
      <c r="D29" s="43">
        <v>84.357160854155325</v>
      </c>
      <c r="E29" s="56">
        <v>84.901734273763054</v>
      </c>
      <c r="F29" s="360"/>
      <c r="G29" s="338"/>
      <c r="H29" s="340"/>
      <c r="I29" s="331"/>
      <c r="J29" s="72"/>
      <c r="K29" s="82">
        <v>20</v>
      </c>
      <c r="L29" s="92"/>
      <c r="M29" s="72"/>
      <c r="N29" s="82">
        <v>-10</v>
      </c>
      <c r="O29" s="92"/>
      <c r="P29" s="72"/>
      <c r="Q29" s="82">
        <v>-20</v>
      </c>
      <c r="R29" s="92"/>
    </row>
    <row r="30" spans="1:18" ht="13.5" customHeight="1" x14ac:dyDescent="0.15">
      <c r="A30" s="289"/>
      <c r="B30" s="271" t="s">
        <v>101</v>
      </c>
      <c r="C30" s="363">
        <v>12</v>
      </c>
      <c r="D30" s="38">
        <v>640097</v>
      </c>
      <c r="E30" s="51">
        <v>596505</v>
      </c>
      <c r="F30" s="359">
        <v>7.3079018616776068</v>
      </c>
      <c r="G30" s="318" t="s">
        <v>64</v>
      </c>
      <c r="H30" s="319" t="s">
        <v>64</v>
      </c>
      <c r="I30" s="320" t="s">
        <v>64</v>
      </c>
      <c r="J30" s="70">
        <v>2</v>
      </c>
      <c r="K30" s="272">
        <v>8</v>
      </c>
      <c r="L30" s="89">
        <v>2</v>
      </c>
      <c r="M30" s="70">
        <v>2</v>
      </c>
      <c r="N30" s="272">
        <v>8</v>
      </c>
      <c r="O30" s="89">
        <v>2</v>
      </c>
      <c r="P30" s="70">
        <v>1</v>
      </c>
      <c r="Q30" s="272">
        <v>7</v>
      </c>
      <c r="R30" s="89">
        <v>4</v>
      </c>
    </row>
    <row r="31" spans="1:18" ht="13.5" customHeight="1" x14ac:dyDescent="0.15">
      <c r="A31" s="290"/>
      <c r="B31" s="273"/>
      <c r="C31" s="364"/>
      <c r="D31" s="39">
        <v>15.642839145844681</v>
      </c>
      <c r="E31" s="52">
        <v>15.098265726236946</v>
      </c>
      <c r="F31" s="362"/>
      <c r="G31" s="327"/>
      <c r="H31" s="328"/>
      <c r="I31" s="329"/>
      <c r="J31" s="67"/>
      <c r="K31" s="267">
        <v>0</v>
      </c>
      <c r="L31" s="86"/>
      <c r="M31" s="67"/>
      <c r="N31" s="267">
        <v>0</v>
      </c>
      <c r="O31" s="86"/>
      <c r="P31" s="67"/>
      <c r="Q31" s="267">
        <v>-25</v>
      </c>
      <c r="R31" s="86"/>
    </row>
    <row r="32" spans="1:18" ht="13.5" customHeight="1" x14ac:dyDescent="0.15">
      <c r="A32" s="7"/>
      <c r="B32" s="16" t="s">
        <v>55</v>
      </c>
      <c r="C32" s="321">
        <v>35</v>
      </c>
      <c r="D32" s="34">
        <v>2068317</v>
      </c>
      <c r="E32" s="47">
        <v>1835410</v>
      </c>
      <c r="F32" s="361">
        <v>12.689644275665927</v>
      </c>
      <c r="G32" s="323" t="s">
        <v>64</v>
      </c>
      <c r="H32" s="324" t="s">
        <v>64</v>
      </c>
      <c r="I32" s="325" t="s">
        <v>64</v>
      </c>
      <c r="J32" s="66">
        <v>18</v>
      </c>
      <c r="K32" s="76">
        <v>15</v>
      </c>
      <c r="L32" s="85">
        <v>2</v>
      </c>
      <c r="M32" s="66">
        <v>2</v>
      </c>
      <c r="N32" s="76">
        <v>30</v>
      </c>
      <c r="O32" s="85">
        <v>3</v>
      </c>
      <c r="P32" s="66">
        <v>11</v>
      </c>
      <c r="Q32" s="76">
        <v>19</v>
      </c>
      <c r="R32" s="85">
        <v>5</v>
      </c>
    </row>
    <row r="33" spans="1:18" ht="13.5" customHeight="1" x14ac:dyDescent="0.15">
      <c r="A33" s="11"/>
      <c r="B33" s="266"/>
      <c r="C33" s="293"/>
      <c r="D33" s="35" t="s">
        <v>64</v>
      </c>
      <c r="E33" s="48" t="s">
        <v>64</v>
      </c>
      <c r="F33" s="362"/>
      <c r="G33" s="327"/>
      <c r="H33" s="328"/>
      <c r="I33" s="329"/>
      <c r="J33" s="67"/>
      <c r="K33" s="267">
        <v>45.7</v>
      </c>
      <c r="L33" s="86"/>
      <c r="M33" s="67"/>
      <c r="N33" s="267">
        <v>-2.9</v>
      </c>
      <c r="O33" s="86"/>
      <c r="P33" s="67"/>
      <c r="Q33" s="267">
        <v>17.100000000000001</v>
      </c>
      <c r="R33" s="86"/>
    </row>
    <row r="34" spans="1:18" ht="13.5" customHeight="1" x14ac:dyDescent="0.15">
      <c r="A34" s="289" t="s">
        <v>51</v>
      </c>
      <c r="B34" s="268" t="s">
        <v>99</v>
      </c>
      <c r="C34" s="321">
        <v>12</v>
      </c>
      <c r="D34" s="34">
        <v>278103</v>
      </c>
      <c r="E34" s="47">
        <v>212677</v>
      </c>
      <c r="F34" s="361">
        <v>30.763082044602839</v>
      </c>
      <c r="G34" s="323" t="s">
        <v>64</v>
      </c>
      <c r="H34" s="324" t="s">
        <v>64</v>
      </c>
      <c r="I34" s="325" t="s">
        <v>64</v>
      </c>
      <c r="J34" s="66">
        <v>9</v>
      </c>
      <c r="K34" s="76">
        <v>3</v>
      </c>
      <c r="L34" s="85">
        <v>0</v>
      </c>
      <c r="M34" s="66">
        <v>0</v>
      </c>
      <c r="N34" s="76">
        <v>12</v>
      </c>
      <c r="O34" s="85">
        <v>0</v>
      </c>
      <c r="P34" s="66">
        <v>4</v>
      </c>
      <c r="Q34" s="76">
        <v>8</v>
      </c>
      <c r="R34" s="85">
        <v>0</v>
      </c>
    </row>
    <row r="35" spans="1:18" ht="13.5" customHeight="1" x14ac:dyDescent="0.15">
      <c r="A35" s="289"/>
      <c r="B35" s="269"/>
      <c r="C35" s="355"/>
      <c r="D35" s="36">
        <v>13.445859604693092</v>
      </c>
      <c r="E35" s="49">
        <v>11.587438229060536</v>
      </c>
      <c r="F35" s="360"/>
      <c r="G35" s="315"/>
      <c r="H35" s="316"/>
      <c r="I35" s="317"/>
      <c r="J35" s="68"/>
      <c r="K35" s="78">
        <v>75</v>
      </c>
      <c r="L35" s="87"/>
      <c r="M35" s="68"/>
      <c r="N35" s="78">
        <v>0</v>
      </c>
      <c r="O35" s="87"/>
      <c r="P35" s="68"/>
      <c r="Q35" s="78">
        <v>33.299999999999997</v>
      </c>
      <c r="R35" s="87"/>
    </row>
    <row r="36" spans="1:18" ht="13.5" customHeight="1" x14ac:dyDescent="0.15">
      <c r="A36" s="289"/>
      <c r="B36" s="271" t="s">
        <v>104</v>
      </c>
      <c r="C36" s="358">
        <v>5</v>
      </c>
      <c r="D36" s="38">
        <v>310634</v>
      </c>
      <c r="E36" s="51">
        <v>233122</v>
      </c>
      <c r="F36" s="359">
        <v>33.249543157659929</v>
      </c>
      <c r="G36" s="318" t="s">
        <v>64</v>
      </c>
      <c r="H36" s="319" t="s">
        <v>64</v>
      </c>
      <c r="I36" s="320" t="s">
        <v>64</v>
      </c>
      <c r="J36" s="70">
        <v>2</v>
      </c>
      <c r="K36" s="272">
        <v>3</v>
      </c>
      <c r="L36" s="89">
        <v>0</v>
      </c>
      <c r="M36" s="70">
        <v>1</v>
      </c>
      <c r="N36" s="272">
        <v>4</v>
      </c>
      <c r="O36" s="89">
        <v>0</v>
      </c>
      <c r="P36" s="70">
        <v>1</v>
      </c>
      <c r="Q36" s="272">
        <v>4</v>
      </c>
      <c r="R36" s="89">
        <v>0</v>
      </c>
    </row>
    <row r="37" spans="1:18" ht="13.5" customHeight="1" x14ac:dyDescent="0.15">
      <c r="A37" s="289"/>
      <c r="B37" s="279"/>
      <c r="C37" s="355"/>
      <c r="D37" s="36">
        <v>15.018684273252116</v>
      </c>
      <c r="E37" s="49">
        <v>12.701358279621447</v>
      </c>
      <c r="F37" s="360"/>
      <c r="G37" s="315"/>
      <c r="H37" s="316"/>
      <c r="I37" s="317"/>
      <c r="J37" s="68"/>
      <c r="K37" s="78">
        <v>40</v>
      </c>
      <c r="L37" s="87"/>
      <c r="M37" s="68"/>
      <c r="N37" s="78">
        <v>20</v>
      </c>
      <c r="O37" s="87"/>
      <c r="P37" s="68"/>
      <c r="Q37" s="78">
        <v>20</v>
      </c>
      <c r="R37" s="87"/>
    </row>
    <row r="38" spans="1:18" ht="13.5" customHeight="1" x14ac:dyDescent="0.15">
      <c r="A38" s="289"/>
      <c r="B38" s="271" t="s">
        <v>84</v>
      </c>
      <c r="C38" s="358">
        <v>5</v>
      </c>
      <c r="D38" s="38">
        <v>941995</v>
      </c>
      <c r="E38" s="51">
        <v>926471</v>
      </c>
      <c r="F38" s="359">
        <v>1.675605604492759</v>
      </c>
      <c r="G38" s="318" t="s">
        <v>64</v>
      </c>
      <c r="H38" s="319" t="s">
        <v>64</v>
      </c>
      <c r="I38" s="320" t="s">
        <v>64</v>
      </c>
      <c r="J38" s="70">
        <v>2</v>
      </c>
      <c r="K38" s="272">
        <v>2</v>
      </c>
      <c r="L38" s="89">
        <v>1</v>
      </c>
      <c r="M38" s="70">
        <v>0</v>
      </c>
      <c r="N38" s="272">
        <v>5</v>
      </c>
      <c r="O38" s="89">
        <v>0</v>
      </c>
      <c r="P38" s="70">
        <v>1</v>
      </c>
      <c r="Q38" s="272">
        <v>3</v>
      </c>
      <c r="R38" s="89">
        <v>1</v>
      </c>
    </row>
    <row r="39" spans="1:18" ht="13.5" customHeight="1" x14ac:dyDescent="0.15">
      <c r="A39" s="289"/>
      <c r="B39" s="269"/>
      <c r="C39" s="355"/>
      <c r="D39" s="36">
        <v>45.544034110825372</v>
      </c>
      <c r="E39" s="49">
        <v>50.477604458949223</v>
      </c>
      <c r="F39" s="360"/>
      <c r="G39" s="315"/>
      <c r="H39" s="316"/>
      <c r="I39" s="317"/>
      <c r="J39" s="68"/>
      <c r="K39" s="78">
        <v>20</v>
      </c>
      <c r="L39" s="87"/>
      <c r="M39" s="68"/>
      <c r="N39" s="78">
        <v>0</v>
      </c>
      <c r="O39" s="87"/>
      <c r="P39" s="68"/>
      <c r="Q39" s="78">
        <v>0</v>
      </c>
      <c r="R39" s="87"/>
    </row>
    <row r="40" spans="1:18" ht="13.5" customHeight="1" x14ac:dyDescent="0.15">
      <c r="A40" s="289"/>
      <c r="B40" s="271" t="s">
        <v>103</v>
      </c>
      <c r="C40" s="358">
        <v>5</v>
      </c>
      <c r="D40" s="38">
        <v>312836</v>
      </c>
      <c r="E40" s="51">
        <v>303082</v>
      </c>
      <c r="F40" s="359">
        <v>3.218270962973719</v>
      </c>
      <c r="G40" s="306" t="s">
        <v>64</v>
      </c>
      <c r="H40" s="308" t="s">
        <v>64</v>
      </c>
      <c r="I40" s="310" t="s">
        <v>64</v>
      </c>
      <c r="J40" s="70">
        <v>0</v>
      </c>
      <c r="K40" s="272">
        <v>4</v>
      </c>
      <c r="L40" s="89">
        <v>1</v>
      </c>
      <c r="M40" s="70">
        <v>0</v>
      </c>
      <c r="N40" s="272">
        <v>4</v>
      </c>
      <c r="O40" s="89">
        <v>1</v>
      </c>
      <c r="P40" s="70">
        <v>0</v>
      </c>
      <c r="Q40" s="272">
        <v>3</v>
      </c>
      <c r="R40" s="89">
        <v>2</v>
      </c>
    </row>
    <row r="41" spans="1:18" ht="13.5" customHeight="1" x14ac:dyDescent="0.15">
      <c r="A41" s="289"/>
      <c r="B41" s="271"/>
      <c r="C41" s="355"/>
      <c r="D41" s="36">
        <v>15.12514764419574</v>
      </c>
      <c r="E41" s="49">
        <v>16.513040683008157</v>
      </c>
      <c r="F41" s="360"/>
      <c r="G41" s="315"/>
      <c r="H41" s="316"/>
      <c r="I41" s="317"/>
      <c r="J41" s="68"/>
      <c r="K41" s="78">
        <v>-20</v>
      </c>
      <c r="L41" s="87"/>
      <c r="M41" s="68"/>
      <c r="N41" s="78">
        <v>-20</v>
      </c>
      <c r="O41" s="87"/>
      <c r="P41" s="68"/>
      <c r="Q41" s="78">
        <v>-40</v>
      </c>
      <c r="R41" s="87"/>
    </row>
    <row r="42" spans="1:18" ht="13.5" customHeight="1" x14ac:dyDescent="0.15">
      <c r="A42" s="289"/>
      <c r="B42" s="26" t="s">
        <v>25</v>
      </c>
      <c r="C42" s="354">
        <v>8</v>
      </c>
      <c r="D42" s="37">
        <v>224749</v>
      </c>
      <c r="E42" s="50">
        <v>160058</v>
      </c>
      <c r="F42" s="356">
        <v>40.417223756388296</v>
      </c>
      <c r="G42" s="306" t="s">
        <v>64</v>
      </c>
      <c r="H42" s="308" t="s">
        <v>64</v>
      </c>
      <c r="I42" s="310" t="s">
        <v>64</v>
      </c>
      <c r="J42" s="70">
        <v>5</v>
      </c>
      <c r="K42" s="272">
        <v>3</v>
      </c>
      <c r="L42" s="89">
        <v>0</v>
      </c>
      <c r="M42" s="70">
        <v>1</v>
      </c>
      <c r="N42" s="272">
        <v>5</v>
      </c>
      <c r="O42" s="89">
        <v>2</v>
      </c>
      <c r="P42" s="70">
        <v>5</v>
      </c>
      <c r="Q42" s="272">
        <v>1</v>
      </c>
      <c r="R42" s="89">
        <v>2</v>
      </c>
    </row>
    <row r="43" spans="1:18" ht="13.5" customHeight="1" thickBot="1" x14ac:dyDescent="0.2">
      <c r="A43" s="291"/>
      <c r="B43" s="269"/>
      <c r="C43" s="355"/>
      <c r="D43" s="44">
        <v>10.866274367033681</v>
      </c>
      <c r="E43" s="57">
        <v>8.7205583493606333</v>
      </c>
      <c r="F43" s="357"/>
      <c r="G43" s="307"/>
      <c r="H43" s="309"/>
      <c r="I43" s="311"/>
      <c r="J43" s="68"/>
      <c r="K43" s="78">
        <v>62.5</v>
      </c>
      <c r="L43" s="87"/>
      <c r="M43" s="68"/>
      <c r="N43" s="78">
        <v>-12.5</v>
      </c>
      <c r="O43" s="87"/>
      <c r="P43" s="68"/>
      <c r="Q43" s="78">
        <v>37.5</v>
      </c>
      <c r="R43" s="87"/>
    </row>
    <row r="44" spans="1:18" ht="13.5" customHeight="1" thickTop="1" x14ac:dyDescent="0.15">
      <c r="A44" s="12" t="s">
        <v>60</v>
      </c>
      <c r="B44" s="27"/>
      <c r="C44" s="292">
        <v>144</v>
      </c>
      <c r="D44" s="294" t="s">
        <v>64</v>
      </c>
      <c r="E44" s="296" t="s">
        <v>64</v>
      </c>
      <c r="F44" s="298" t="s">
        <v>64</v>
      </c>
      <c r="G44" s="300" t="s">
        <v>64</v>
      </c>
      <c r="H44" s="285" t="s">
        <v>64</v>
      </c>
      <c r="I44" s="287" t="s">
        <v>64</v>
      </c>
      <c r="J44" s="280">
        <v>46</v>
      </c>
      <c r="K44" s="281">
        <v>74</v>
      </c>
      <c r="L44" s="282">
        <v>24</v>
      </c>
      <c r="M44" s="280">
        <v>8</v>
      </c>
      <c r="N44" s="281">
        <v>114</v>
      </c>
      <c r="O44" s="282">
        <v>22</v>
      </c>
      <c r="P44" s="280">
        <v>38</v>
      </c>
      <c r="Q44" s="281">
        <v>77</v>
      </c>
      <c r="R44" s="282">
        <v>29</v>
      </c>
    </row>
    <row r="45" spans="1:18" ht="13.5" customHeight="1" x14ac:dyDescent="0.15">
      <c r="A45" s="273"/>
      <c r="B45" s="275"/>
      <c r="C45" s="293"/>
      <c r="D45" s="295"/>
      <c r="E45" s="297"/>
      <c r="F45" s="299"/>
      <c r="G45" s="301"/>
      <c r="H45" s="286"/>
      <c r="I45" s="288"/>
      <c r="J45" s="74"/>
      <c r="K45" s="283">
        <v>15.3</v>
      </c>
      <c r="L45" s="94"/>
      <c r="M45" s="74"/>
      <c r="N45" s="283">
        <v>-9.6999999999999993</v>
      </c>
      <c r="O45" s="94"/>
      <c r="P45" s="74"/>
      <c r="Q45" s="283">
        <v>6.3</v>
      </c>
      <c r="R45" s="94"/>
    </row>
    <row r="46" spans="1:18" x14ac:dyDescent="0.15">
      <c r="F46" s="3"/>
      <c r="J46" s="3" t="s">
        <v>45</v>
      </c>
    </row>
    <row r="47" spans="1:18" x14ac:dyDescent="0.15">
      <c r="A47" s="3"/>
      <c r="B47" s="3"/>
      <c r="D47" s="45"/>
      <c r="E47" s="45"/>
      <c r="F47" s="60"/>
    </row>
    <row r="48" spans="1:18" x14ac:dyDescent="0.15">
      <c r="A48" s="3"/>
      <c r="B48" s="3"/>
    </row>
    <row r="49" spans="1:2" x14ac:dyDescent="0.15">
      <c r="A49" s="3"/>
      <c r="B49" s="3"/>
    </row>
    <row r="50" spans="1:2" x14ac:dyDescent="0.15">
      <c r="A50" s="3"/>
      <c r="B50" s="3"/>
    </row>
    <row r="51" spans="1:2" ht="10.5" customHeight="1" x14ac:dyDescent="0.15"/>
    <row r="52"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3AD8-4CDA-435C-96FE-612AA11E72DA}">
  <sheetPr>
    <tabColor theme="9" tint="-0.249977111117893"/>
  </sheetPr>
  <dimension ref="A1:R51"/>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x14ac:dyDescent="0.15">
      <c r="A1" s="4" t="s">
        <v>110</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79</v>
      </c>
      <c r="D6" s="34">
        <v>35709212</v>
      </c>
      <c r="E6" s="47">
        <v>31430742</v>
      </c>
      <c r="F6" s="361">
        <v>13.612373516349052</v>
      </c>
      <c r="G6" s="61">
        <v>32840531</v>
      </c>
      <c r="H6" s="63">
        <v>28148247</v>
      </c>
      <c r="I6" s="361">
        <v>16.669897773740573</v>
      </c>
      <c r="J6" s="66">
        <v>17</v>
      </c>
      <c r="K6" s="76">
        <v>48</v>
      </c>
      <c r="L6" s="85">
        <v>13</v>
      </c>
      <c r="M6" s="66">
        <v>1</v>
      </c>
      <c r="N6" s="76">
        <v>62</v>
      </c>
      <c r="O6" s="85">
        <v>14</v>
      </c>
      <c r="P6" s="66">
        <v>14</v>
      </c>
      <c r="Q6" s="76">
        <v>47</v>
      </c>
      <c r="R6" s="85">
        <v>17</v>
      </c>
    </row>
    <row r="7" spans="1:18" ht="13.5" customHeight="1" x14ac:dyDescent="0.15">
      <c r="A7" s="8"/>
      <c r="B7" s="266"/>
      <c r="C7" s="293"/>
      <c r="D7" s="35" t="s">
        <v>64</v>
      </c>
      <c r="E7" s="48" t="s">
        <v>64</v>
      </c>
      <c r="F7" s="362"/>
      <c r="G7" s="41" t="s">
        <v>64</v>
      </c>
      <c r="H7" s="54" t="s">
        <v>64</v>
      </c>
      <c r="I7" s="368"/>
      <c r="J7" s="67"/>
      <c r="K7" s="267">
        <v>5.0999999999999996</v>
      </c>
      <c r="L7" s="86"/>
      <c r="M7" s="67"/>
      <c r="N7" s="267">
        <v>-16.899999999999999</v>
      </c>
      <c r="O7" s="86"/>
      <c r="P7" s="67"/>
      <c r="Q7" s="267">
        <v>-3.8</v>
      </c>
      <c r="R7" s="86"/>
    </row>
    <row r="8" spans="1:18" ht="13.5" customHeight="1" x14ac:dyDescent="0.15">
      <c r="A8" s="289" t="s">
        <v>56</v>
      </c>
      <c r="B8" s="268" t="s">
        <v>57</v>
      </c>
      <c r="C8" s="321">
        <v>11</v>
      </c>
      <c r="D8" s="34">
        <v>1906500</v>
      </c>
      <c r="E8" s="47">
        <v>1806670</v>
      </c>
      <c r="F8" s="361">
        <v>5.5256355615580048</v>
      </c>
      <c r="G8" s="323" t="s">
        <v>64</v>
      </c>
      <c r="H8" s="324" t="s">
        <v>64</v>
      </c>
      <c r="I8" s="345" t="s">
        <v>64</v>
      </c>
      <c r="J8" s="66">
        <v>3</v>
      </c>
      <c r="K8" s="76">
        <v>6</v>
      </c>
      <c r="L8" s="85">
        <v>2</v>
      </c>
      <c r="M8" s="66">
        <v>0</v>
      </c>
      <c r="N8" s="76">
        <v>9</v>
      </c>
      <c r="O8" s="85">
        <v>2</v>
      </c>
      <c r="P8" s="66">
        <v>3</v>
      </c>
      <c r="Q8" s="76">
        <v>7</v>
      </c>
      <c r="R8" s="85">
        <v>1</v>
      </c>
    </row>
    <row r="9" spans="1:18" ht="13.5" customHeight="1" x14ac:dyDescent="0.15">
      <c r="A9" s="289"/>
      <c r="B9" s="269"/>
      <c r="C9" s="355"/>
      <c r="D9" s="36">
        <v>5.3389584737966214</v>
      </c>
      <c r="E9" s="49">
        <v>5.7480984699629429</v>
      </c>
      <c r="F9" s="360"/>
      <c r="G9" s="315"/>
      <c r="H9" s="316"/>
      <c r="I9" s="346"/>
      <c r="J9" s="68"/>
      <c r="K9" s="78">
        <v>9.1</v>
      </c>
      <c r="L9" s="87"/>
      <c r="M9" s="68"/>
      <c r="N9" s="78">
        <v>-18.2</v>
      </c>
      <c r="O9" s="87"/>
      <c r="P9" s="68"/>
      <c r="Q9" s="78">
        <v>18.2</v>
      </c>
      <c r="R9" s="87"/>
    </row>
    <row r="10" spans="1:18" ht="13.5" customHeight="1" x14ac:dyDescent="0.15">
      <c r="A10" s="289"/>
      <c r="B10" s="270" t="s">
        <v>100</v>
      </c>
      <c r="C10" s="354">
        <v>7</v>
      </c>
      <c r="D10" s="37">
        <v>926672</v>
      </c>
      <c r="E10" s="50">
        <v>929500</v>
      </c>
      <c r="F10" s="356">
        <v>-0.30424959655729822</v>
      </c>
      <c r="G10" s="37">
        <v>785000</v>
      </c>
      <c r="H10" s="50">
        <v>788746</v>
      </c>
      <c r="I10" s="356">
        <v>-0.47493109315293225</v>
      </c>
      <c r="J10" s="69">
        <v>2</v>
      </c>
      <c r="K10" s="79">
        <v>4</v>
      </c>
      <c r="L10" s="88">
        <v>1</v>
      </c>
      <c r="M10" s="69">
        <v>0</v>
      </c>
      <c r="N10" s="79">
        <v>6</v>
      </c>
      <c r="O10" s="88">
        <v>1</v>
      </c>
      <c r="P10" s="69">
        <v>1</v>
      </c>
      <c r="Q10" s="79">
        <v>4</v>
      </c>
      <c r="R10" s="88">
        <v>2</v>
      </c>
    </row>
    <row r="11" spans="1:18" ht="13.5" customHeight="1" x14ac:dyDescent="0.15">
      <c r="A11" s="289"/>
      <c r="B11" s="269"/>
      <c r="C11" s="355"/>
      <c r="D11" s="36">
        <v>2.5950502632205943</v>
      </c>
      <c r="E11" s="49">
        <v>2.9572957584011221</v>
      </c>
      <c r="F11" s="360"/>
      <c r="G11" s="36">
        <v>2.3903389381858657</v>
      </c>
      <c r="H11" s="49">
        <v>2.8021141067861173</v>
      </c>
      <c r="I11" s="369"/>
      <c r="J11" s="68"/>
      <c r="K11" s="78">
        <v>14.3</v>
      </c>
      <c r="L11" s="87"/>
      <c r="M11" s="68"/>
      <c r="N11" s="78">
        <v>-14.3</v>
      </c>
      <c r="O11" s="87"/>
      <c r="P11" s="68"/>
      <c r="Q11" s="78">
        <v>-14.3</v>
      </c>
      <c r="R11" s="87"/>
    </row>
    <row r="12" spans="1:18" ht="12" customHeight="1" x14ac:dyDescent="0.15">
      <c r="A12" s="289"/>
      <c r="B12" s="271" t="s">
        <v>58</v>
      </c>
      <c r="C12" s="358">
        <v>9</v>
      </c>
      <c r="D12" s="38">
        <v>3911503</v>
      </c>
      <c r="E12" s="51">
        <v>2294499</v>
      </c>
      <c r="F12" s="359">
        <v>70.473074950130723</v>
      </c>
      <c r="G12" s="38">
        <v>3878377</v>
      </c>
      <c r="H12" s="51">
        <v>2234438</v>
      </c>
      <c r="I12" s="359">
        <v>73.572817862925717</v>
      </c>
      <c r="J12" s="70">
        <v>3</v>
      </c>
      <c r="K12" s="272">
        <v>4</v>
      </c>
      <c r="L12" s="89">
        <v>2</v>
      </c>
      <c r="M12" s="70">
        <v>0</v>
      </c>
      <c r="N12" s="272">
        <v>5</v>
      </c>
      <c r="O12" s="89">
        <v>4</v>
      </c>
      <c r="P12" s="70">
        <v>2</v>
      </c>
      <c r="Q12" s="272">
        <v>4</v>
      </c>
      <c r="R12" s="89">
        <v>3</v>
      </c>
    </row>
    <row r="13" spans="1:18" ht="13.5" customHeight="1" x14ac:dyDescent="0.15">
      <c r="A13" s="289"/>
      <c r="B13" s="269"/>
      <c r="C13" s="355"/>
      <c r="D13" s="36">
        <v>10.953764535604986</v>
      </c>
      <c r="E13" s="49">
        <v>7.3001744597693552</v>
      </c>
      <c r="F13" s="360"/>
      <c r="G13" s="36">
        <v>11.809726828107621</v>
      </c>
      <c r="H13" s="49">
        <v>7.9381071226211715</v>
      </c>
      <c r="I13" s="369"/>
      <c r="J13" s="68"/>
      <c r="K13" s="78">
        <v>11.1</v>
      </c>
      <c r="L13" s="87"/>
      <c r="M13" s="68"/>
      <c r="N13" s="78">
        <v>-44.4</v>
      </c>
      <c r="O13" s="87"/>
      <c r="P13" s="68"/>
      <c r="Q13" s="78">
        <v>-11.1</v>
      </c>
      <c r="R13" s="87"/>
    </row>
    <row r="14" spans="1:18" ht="13.5" customHeight="1" x14ac:dyDescent="0.15">
      <c r="A14" s="289"/>
      <c r="B14" s="271" t="s">
        <v>72</v>
      </c>
      <c r="C14" s="358">
        <v>10</v>
      </c>
      <c r="D14" s="38">
        <v>1436350</v>
      </c>
      <c r="E14" s="51">
        <v>1194923</v>
      </c>
      <c r="F14" s="359">
        <v>20.204398107660509</v>
      </c>
      <c r="G14" s="38">
        <v>1802405</v>
      </c>
      <c r="H14" s="51">
        <v>1250307</v>
      </c>
      <c r="I14" s="359">
        <v>44.156995042017684</v>
      </c>
      <c r="J14" s="70">
        <v>1</v>
      </c>
      <c r="K14" s="272">
        <v>9</v>
      </c>
      <c r="L14" s="89">
        <v>0</v>
      </c>
      <c r="M14" s="70">
        <v>1</v>
      </c>
      <c r="N14" s="272">
        <v>8</v>
      </c>
      <c r="O14" s="89">
        <v>1</v>
      </c>
      <c r="P14" s="70">
        <v>1</v>
      </c>
      <c r="Q14" s="272">
        <v>8</v>
      </c>
      <c r="R14" s="89">
        <v>1</v>
      </c>
    </row>
    <row r="15" spans="1:18" ht="13.5" customHeight="1" x14ac:dyDescent="0.15">
      <c r="A15" s="289"/>
      <c r="B15" s="269"/>
      <c r="C15" s="355"/>
      <c r="D15" s="36">
        <v>4.0223514313337407</v>
      </c>
      <c r="E15" s="49">
        <v>3.8017651635459324</v>
      </c>
      <c r="F15" s="360"/>
      <c r="G15" s="36">
        <v>5.4883552278737513</v>
      </c>
      <c r="H15" s="49">
        <v>4.4418645324520565</v>
      </c>
      <c r="I15" s="369"/>
      <c r="J15" s="68"/>
      <c r="K15" s="78">
        <v>10</v>
      </c>
      <c r="L15" s="87"/>
      <c r="M15" s="68"/>
      <c r="N15" s="78">
        <v>0</v>
      </c>
      <c r="O15" s="87"/>
      <c r="P15" s="68"/>
      <c r="Q15" s="78">
        <v>0</v>
      </c>
      <c r="R15" s="87"/>
    </row>
    <row r="16" spans="1:18" ht="13.5" customHeight="1" x14ac:dyDescent="0.15">
      <c r="A16" s="289"/>
      <c r="B16" s="342" t="s">
        <v>107</v>
      </c>
      <c r="C16" s="358">
        <v>12</v>
      </c>
      <c r="D16" s="38">
        <v>3495780</v>
      </c>
      <c r="E16" s="51">
        <v>3440202</v>
      </c>
      <c r="F16" s="359">
        <v>1.6155446685979484</v>
      </c>
      <c r="G16" s="38">
        <v>3655716</v>
      </c>
      <c r="H16" s="51">
        <v>3475263</v>
      </c>
      <c r="I16" s="359">
        <v>5.1924991000681189</v>
      </c>
      <c r="J16" s="70">
        <v>2</v>
      </c>
      <c r="K16" s="272">
        <v>8</v>
      </c>
      <c r="L16" s="89">
        <v>2</v>
      </c>
      <c r="M16" s="70">
        <v>0</v>
      </c>
      <c r="N16" s="272">
        <v>12</v>
      </c>
      <c r="O16" s="89">
        <v>0</v>
      </c>
      <c r="P16" s="70">
        <v>2</v>
      </c>
      <c r="Q16" s="272">
        <v>6</v>
      </c>
      <c r="R16" s="89">
        <v>4</v>
      </c>
    </row>
    <row r="17" spans="1:18" ht="13.5" customHeight="1" x14ac:dyDescent="0.15">
      <c r="A17" s="289"/>
      <c r="B17" s="343"/>
      <c r="C17" s="355"/>
      <c r="D17" s="36">
        <v>9.7895747461467373</v>
      </c>
      <c r="E17" s="49">
        <v>10.945341347652562</v>
      </c>
      <c r="F17" s="360"/>
      <c r="G17" s="36">
        <v>11.131720129616662</v>
      </c>
      <c r="H17" s="49">
        <v>12.34628572074133</v>
      </c>
      <c r="I17" s="369"/>
      <c r="J17" s="68"/>
      <c r="K17" s="78">
        <v>0</v>
      </c>
      <c r="L17" s="87"/>
      <c r="M17" s="68"/>
      <c r="N17" s="78">
        <v>0</v>
      </c>
      <c r="O17" s="87"/>
      <c r="P17" s="68"/>
      <c r="Q17" s="78">
        <v>-16.7</v>
      </c>
      <c r="R17" s="87"/>
    </row>
    <row r="18" spans="1:18" ht="13.5" customHeight="1" x14ac:dyDescent="0.15">
      <c r="A18" s="289"/>
      <c r="B18" s="342" t="s">
        <v>102</v>
      </c>
      <c r="C18" s="358">
        <v>14</v>
      </c>
      <c r="D18" s="38">
        <v>10947168</v>
      </c>
      <c r="E18" s="51">
        <v>8925109</v>
      </c>
      <c r="F18" s="359">
        <v>22.655846556047663</v>
      </c>
      <c r="G18" s="38">
        <v>10142848</v>
      </c>
      <c r="H18" s="51">
        <v>8045389</v>
      </c>
      <c r="I18" s="359">
        <v>26.07032425653999</v>
      </c>
      <c r="J18" s="70">
        <v>2</v>
      </c>
      <c r="K18" s="272">
        <v>8</v>
      </c>
      <c r="L18" s="89">
        <v>3</v>
      </c>
      <c r="M18" s="70">
        <v>0</v>
      </c>
      <c r="N18" s="272">
        <v>10</v>
      </c>
      <c r="O18" s="89">
        <v>2</v>
      </c>
      <c r="P18" s="70">
        <v>1</v>
      </c>
      <c r="Q18" s="272">
        <v>9</v>
      </c>
      <c r="R18" s="89">
        <v>3</v>
      </c>
    </row>
    <row r="19" spans="1:18" ht="13.5" customHeight="1" x14ac:dyDescent="0.15">
      <c r="A19" s="289"/>
      <c r="B19" s="343"/>
      <c r="C19" s="355"/>
      <c r="D19" s="36">
        <v>30.656425574442807</v>
      </c>
      <c r="E19" s="49">
        <v>28.396112952090025</v>
      </c>
      <c r="F19" s="360"/>
      <c r="G19" s="36">
        <v>30.885152252867044</v>
      </c>
      <c r="H19" s="49">
        <v>28.582202650133059</v>
      </c>
      <c r="I19" s="369"/>
      <c r="J19" s="68"/>
      <c r="K19" s="78">
        <v>-7.7</v>
      </c>
      <c r="L19" s="87"/>
      <c r="M19" s="68"/>
      <c r="N19" s="78">
        <v>-16.7</v>
      </c>
      <c r="O19" s="87"/>
      <c r="P19" s="68"/>
      <c r="Q19" s="78">
        <v>-15.4</v>
      </c>
      <c r="R19" s="87"/>
    </row>
    <row r="20" spans="1:18" ht="13.5" customHeight="1" x14ac:dyDescent="0.15">
      <c r="A20" s="289"/>
      <c r="B20" s="271" t="s">
        <v>105</v>
      </c>
      <c r="C20" s="358">
        <v>9</v>
      </c>
      <c r="D20" s="38">
        <v>4348949</v>
      </c>
      <c r="E20" s="51">
        <v>4694522</v>
      </c>
      <c r="F20" s="359">
        <v>-7.3611967309983868</v>
      </c>
      <c r="G20" s="38">
        <v>4042104</v>
      </c>
      <c r="H20" s="51">
        <v>4387331</v>
      </c>
      <c r="I20" s="359">
        <v>-7.8687247440414154</v>
      </c>
      <c r="J20" s="70">
        <v>2</v>
      </c>
      <c r="K20" s="272">
        <v>5</v>
      </c>
      <c r="L20" s="89">
        <v>2</v>
      </c>
      <c r="M20" s="70">
        <v>0</v>
      </c>
      <c r="N20" s="272">
        <v>6</v>
      </c>
      <c r="O20" s="89">
        <v>3</v>
      </c>
      <c r="P20" s="70">
        <v>3</v>
      </c>
      <c r="Q20" s="272">
        <v>5</v>
      </c>
      <c r="R20" s="89">
        <v>1</v>
      </c>
    </row>
    <row r="21" spans="1:18" ht="13.5" customHeight="1" x14ac:dyDescent="0.15">
      <c r="A21" s="289"/>
      <c r="B21" s="269"/>
      <c r="C21" s="355"/>
      <c r="D21" s="36">
        <v>12.178787367248541</v>
      </c>
      <c r="E21" s="49">
        <v>14.936083914277301</v>
      </c>
      <c r="F21" s="360"/>
      <c r="G21" s="36">
        <v>12.308278450187057</v>
      </c>
      <c r="H21" s="49">
        <v>15.586515920511854</v>
      </c>
      <c r="I21" s="369"/>
      <c r="J21" s="68"/>
      <c r="K21" s="78">
        <v>0</v>
      </c>
      <c r="L21" s="87"/>
      <c r="M21" s="68"/>
      <c r="N21" s="78">
        <v>-33.299999999999997</v>
      </c>
      <c r="O21" s="87"/>
      <c r="P21" s="68"/>
      <c r="Q21" s="78">
        <v>22.2</v>
      </c>
      <c r="R21" s="87"/>
    </row>
    <row r="22" spans="1:18" ht="13.5" customHeight="1" x14ac:dyDescent="0.15">
      <c r="A22" s="289"/>
      <c r="B22" s="271" t="s">
        <v>106</v>
      </c>
      <c r="C22" s="358">
        <v>7</v>
      </c>
      <c r="D22" s="38">
        <v>8736290</v>
      </c>
      <c r="E22" s="51">
        <v>8145317</v>
      </c>
      <c r="F22" s="359">
        <v>7.2553713992960667</v>
      </c>
      <c r="G22" s="38">
        <v>8534081</v>
      </c>
      <c r="H22" s="51">
        <v>7966773</v>
      </c>
      <c r="I22" s="359">
        <v>7.1209258755081919</v>
      </c>
      <c r="J22" s="70">
        <v>2</v>
      </c>
      <c r="K22" s="272">
        <v>4</v>
      </c>
      <c r="L22" s="89">
        <v>1</v>
      </c>
      <c r="M22" s="70">
        <v>0</v>
      </c>
      <c r="N22" s="272">
        <v>6</v>
      </c>
      <c r="O22" s="89">
        <v>1</v>
      </c>
      <c r="P22" s="70">
        <v>1</v>
      </c>
      <c r="Q22" s="272">
        <v>4</v>
      </c>
      <c r="R22" s="89">
        <v>2</v>
      </c>
    </row>
    <row r="23" spans="1:18" ht="13.5" customHeight="1" x14ac:dyDescent="0.15">
      <c r="A23" s="290"/>
      <c r="B23" s="273"/>
      <c r="C23" s="293"/>
      <c r="D23" s="39">
        <v>24.46508760820597</v>
      </c>
      <c r="E23" s="52">
        <v>25.915127934300759</v>
      </c>
      <c r="F23" s="362"/>
      <c r="G23" s="39">
        <v>25.986428173162</v>
      </c>
      <c r="H23" s="64">
        <v>28.302909946754411</v>
      </c>
      <c r="I23" s="368"/>
      <c r="J23" s="67"/>
      <c r="K23" s="267">
        <v>14.3</v>
      </c>
      <c r="L23" s="86"/>
      <c r="M23" s="67"/>
      <c r="N23" s="267">
        <v>-14.3</v>
      </c>
      <c r="O23" s="86"/>
      <c r="P23" s="67"/>
      <c r="Q23" s="267">
        <v>-14.3</v>
      </c>
      <c r="R23" s="86"/>
    </row>
    <row r="24" spans="1:18" ht="13.5" customHeight="1" x14ac:dyDescent="0.15">
      <c r="A24" s="268" t="s">
        <v>50</v>
      </c>
      <c r="B24" s="274"/>
      <c r="C24" s="321">
        <v>8</v>
      </c>
      <c r="D24" s="34">
        <v>2444470</v>
      </c>
      <c r="E24" s="47">
        <v>3620744</v>
      </c>
      <c r="F24" s="361">
        <v>-32.487080003446806</v>
      </c>
      <c r="G24" s="34">
        <v>1217718</v>
      </c>
      <c r="H24" s="47">
        <v>1412459</v>
      </c>
      <c r="I24" s="361">
        <v>-13.787373651199786</v>
      </c>
      <c r="J24" s="66">
        <v>1</v>
      </c>
      <c r="K24" s="76">
        <v>5</v>
      </c>
      <c r="L24" s="85">
        <v>2</v>
      </c>
      <c r="M24" s="66">
        <v>0</v>
      </c>
      <c r="N24" s="76">
        <v>7</v>
      </c>
      <c r="O24" s="85">
        <v>1</v>
      </c>
      <c r="P24" s="66">
        <v>1</v>
      </c>
      <c r="Q24" s="76">
        <v>5</v>
      </c>
      <c r="R24" s="85">
        <v>2</v>
      </c>
    </row>
    <row r="25" spans="1:18" ht="13.5" customHeight="1" x14ac:dyDescent="0.15">
      <c r="A25" s="273"/>
      <c r="B25" s="275"/>
      <c r="C25" s="293"/>
      <c r="D25" s="40" t="s">
        <v>64</v>
      </c>
      <c r="E25" s="53" t="s">
        <v>64</v>
      </c>
      <c r="F25" s="362"/>
      <c r="G25" s="62" t="s">
        <v>64</v>
      </c>
      <c r="H25" s="65" t="s">
        <v>64</v>
      </c>
      <c r="I25" s="368"/>
      <c r="J25" s="67"/>
      <c r="K25" s="267">
        <v>-12.5</v>
      </c>
      <c r="L25" s="86"/>
      <c r="M25" s="67"/>
      <c r="N25" s="267">
        <v>-12.5</v>
      </c>
      <c r="O25" s="86"/>
      <c r="P25" s="67"/>
      <c r="Q25" s="267">
        <v>-12.5</v>
      </c>
      <c r="R25" s="86"/>
    </row>
    <row r="26" spans="1:18" ht="13.5" customHeight="1" x14ac:dyDescent="0.15">
      <c r="A26" s="8"/>
      <c r="B26" s="16" t="s">
        <v>55</v>
      </c>
      <c r="C26" s="321">
        <v>22</v>
      </c>
      <c r="D26" s="34">
        <v>3847823</v>
      </c>
      <c r="E26" s="47">
        <v>3836191</v>
      </c>
      <c r="F26" s="361">
        <v>0.30321743625383135</v>
      </c>
      <c r="G26" s="323" t="s">
        <v>64</v>
      </c>
      <c r="H26" s="324" t="s">
        <v>64</v>
      </c>
      <c r="I26" s="325" t="s">
        <v>64</v>
      </c>
      <c r="J26" s="66">
        <v>6</v>
      </c>
      <c r="K26" s="76">
        <v>10</v>
      </c>
      <c r="L26" s="85">
        <v>6</v>
      </c>
      <c r="M26" s="66">
        <v>3</v>
      </c>
      <c r="N26" s="76">
        <v>16</v>
      </c>
      <c r="O26" s="85">
        <v>3</v>
      </c>
      <c r="P26" s="66">
        <v>4</v>
      </c>
      <c r="Q26" s="76">
        <v>11</v>
      </c>
      <c r="R26" s="85">
        <v>7</v>
      </c>
    </row>
    <row r="27" spans="1:18" ht="13.5" customHeight="1" x14ac:dyDescent="0.15">
      <c r="A27" s="8"/>
      <c r="B27" s="266"/>
      <c r="C27" s="293"/>
      <c r="D27" s="41" t="s">
        <v>64</v>
      </c>
      <c r="E27" s="54" t="s">
        <v>64</v>
      </c>
      <c r="F27" s="362"/>
      <c r="G27" s="327"/>
      <c r="H27" s="328"/>
      <c r="I27" s="329"/>
      <c r="J27" s="67"/>
      <c r="K27" s="267">
        <v>0</v>
      </c>
      <c r="L27" s="90"/>
      <c r="M27" s="67"/>
      <c r="N27" s="267">
        <v>0</v>
      </c>
      <c r="O27" s="90"/>
      <c r="P27" s="67"/>
      <c r="Q27" s="267">
        <v>-13.6</v>
      </c>
      <c r="R27" s="90"/>
    </row>
    <row r="28" spans="1:18" ht="13.5" customHeight="1" x14ac:dyDescent="0.15">
      <c r="A28" s="289" t="s">
        <v>7</v>
      </c>
      <c r="B28" s="276" t="s">
        <v>53</v>
      </c>
      <c r="C28" s="365">
        <v>10</v>
      </c>
      <c r="D28" s="42">
        <v>3279293</v>
      </c>
      <c r="E28" s="55">
        <v>3269833</v>
      </c>
      <c r="F28" s="367">
        <v>0.28931141131671723</v>
      </c>
      <c r="G28" s="337" t="s">
        <v>64</v>
      </c>
      <c r="H28" s="339" t="s">
        <v>64</v>
      </c>
      <c r="I28" s="330" t="s">
        <v>64</v>
      </c>
      <c r="J28" s="71">
        <v>3</v>
      </c>
      <c r="K28" s="277">
        <v>4</v>
      </c>
      <c r="L28" s="91">
        <v>3</v>
      </c>
      <c r="M28" s="95">
        <v>2</v>
      </c>
      <c r="N28" s="277">
        <v>6</v>
      </c>
      <c r="O28" s="91">
        <v>2</v>
      </c>
      <c r="P28" s="95">
        <v>3</v>
      </c>
      <c r="Q28" s="277">
        <v>3</v>
      </c>
      <c r="R28" s="91">
        <v>4</v>
      </c>
    </row>
    <row r="29" spans="1:18" ht="13.5" customHeight="1" x14ac:dyDescent="0.15">
      <c r="A29" s="289"/>
      <c r="B29" s="278"/>
      <c r="C29" s="366"/>
      <c r="D29" s="43">
        <v>85.224632214111722</v>
      </c>
      <c r="E29" s="56">
        <v>85.236449384298112</v>
      </c>
      <c r="F29" s="360"/>
      <c r="G29" s="338"/>
      <c r="H29" s="340"/>
      <c r="I29" s="331"/>
      <c r="J29" s="72"/>
      <c r="K29" s="82">
        <v>0</v>
      </c>
      <c r="L29" s="92"/>
      <c r="M29" s="72"/>
      <c r="N29" s="82">
        <v>0</v>
      </c>
      <c r="O29" s="92"/>
      <c r="P29" s="72"/>
      <c r="Q29" s="82">
        <v>-10</v>
      </c>
      <c r="R29" s="92"/>
    </row>
    <row r="30" spans="1:18" ht="13.5" customHeight="1" x14ac:dyDescent="0.15">
      <c r="A30" s="289"/>
      <c r="B30" s="271" t="s">
        <v>101</v>
      </c>
      <c r="C30" s="363">
        <v>12</v>
      </c>
      <c r="D30" s="38">
        <v>568530</v>
      </c>
      <c r="E30" s="51">
        <v>566358</v>
      </c>
      <c r="F30" s="359">
        <v>0.38350301399468378</v>
      </c>
      <c r="G30" s="318" t="s">
        <v>64</v>
      </c>
      <c r="H30" s="319" t="s">
        <v>64</v>
      </c>
      <c r="I30" s="320" t="s">
        <v>64</v>
      </c>
      <c r="J30" s="70">
        <v>3</v>
      </c>
      <c r="K30" s="272">
        <v>6</v>
      </c>
      <c r="L30" s="89">
        <v>3</v>
      </c>
      <c r="M30" s="70">
        <v>1</v>
      </c>
      <c r="N30" s="272">
        <v>10</v>
      </c>
      <c r="O30" s="89">
        <v>1</v>
      </c>
      <c r="P30" s="70">
        <v>1</v>
      </c>
      <c r="Q30" s="272">
        <v>8</v>
      </c>
      <c r="R30" s="89">
        <v>3</v>
      </c>
    </row>
    <row r="31" spans="1:18" ht="13.5" customHeight="1" x14ac:dyDescent="0.15">
      <c r="A31" s="290"/>
      <c r="B31" s="273"/>
      <c r="C31" s="364"/>
      <c r="D31" s="39">
        <v>14.77536778588828</v>
      </c>
      <c r="E31" s="52">
        <v>14.763550615701876</v>
      </c>
      <c r="F31" s="362"/>
      <c r="G31" s="327"/>
      <c r="H31" s="328"/>
      <c r="I31" s="329"/>
      <c r="J31" s="67"/>
      <c r="K31" s="267">
        <v>0</v>
      </c>
      <c r="L31" s="86"/>
      <c r="M31" s="67"/>
      <c r="N31" s="267">
        <v>0</v>
      </c>
      <c r="O31" s="86"/>
      <c r="P31" s="67"/>
      <c r="Q31" s="267">
        <v>-16.7</v>
      </c>
      <c r="R31" s="86"/>
    </row>
    <row r="32" spans="1:18" ht="13.5" customHeight="1" x14ac:dyDescent="0.15">
      <c r="A32" s="7"/>
      <c r="B32" s="16" t="s">
        <v>55</v>
      </c>
      <c r="C32" s="321">
        <v>35</v>
      </c>
      <c r="D32" s="34">
        <v>2237726</v>
      </c>
      <c r="E32" s="47">
        <v>2143735</v>
      </c>
      <c r="F32" s="361">
        <v>4.3844505034437589</v>
      </c>
      <c r="G32" s="323" t="s">
        <v>64</v>
      </c>
      <c r="H32" s="324" t="s">
        <v>64</v>
      </c>
      <c r="I32" s="325" t="s">
        <v>64</v>
      </c>
      <c r="J32" s="66">
        <v>17</v>
      </c>
      <c r="K32" s="76">
        <v>14</v>
      </c>
      <c r="L32" s="85">
        <v>4</v>
      </c>
      <c r="M32" s="66">
        <v>2</v>
      </c>
      <c r="N32" s="76">
        <v>28</v>
      </c>
      <c r="O32" s="85">
        <v>5</v>
      </c>
      <c r="P32" s="66">
        <v>4</v>
      </c>
      <c r="Q32" s="76">
        <v>21</v>
      </c>
      <c r="R32" s="85">
        <v>10</v>
      </c>
    </row>
    <row r="33" spans="1:18" ht="13.5" customHeight="1" x14ac:dyDescent="0.15">
      <c r="A33" s="11"/>
      <c r="B33" s="266"/>
      <c r="C33" s="293"/>
      <c r="D33" s="35" t="s">
        <v>64</v>
      </c>
      <c r="E33" s="48" t="s">
        <v>64</v>
      </c>
      <c r="F33" s="362"/>
      <c r="G33" s="327"/>
      <c r="H33" s="328"/>
      <c r="I33" s="329"/>
      <c r="J33" s="67"/>
      <c r="K33" s="267">
        <v>37.1</v>
      </c>
      <c r="L33" s="86"/>
      <c r="M33" s="67"/>
      <c r="N33" s="267">
        <v>-8.6</v>
      </c>
      <c r="O33" s="86"/>
      <c r="P33" s="67"/>
      <c r="Q33" s="267">
        <v>-17.100000000000001</v>
      </c>
      <c r="R33" s="86"/>
    </row>
    <row r="34" spans="1:18" ht="13.5" customHeight="1" x14ac:dyDescent="0.15">
      <c r="A34" s="289" t="s">
        <v>51</v>
      </c>
      <c r="B34" s="268" t="s">
        <v>99</v>
      </c>
      <c r="C34" s="321">
        <v>12</v>
      </c>
      <c r="D34" s="34">
        <v>264654</v>
      </c>
      <c r="E34" s="47">
        <v>221133</v>
      </c>
      <c r="F34" s="361">
        <v>19.680916009822141</v>
      </c>
      <c r="G34" s="323" t="s">
        <v>64</v>
      </c>
      <c r="H34" s="324" t="s">
        <v>64</v>
      </c>
      <c r="I34" s="325" t="s">
        <v>64</v>
      </c>
      <c r="J34" s="66">
        <v>9</v>
      </c>
      <c r="K34" s="76">
        <v>3</v>
      </c>
      <c r="L34" s="85">
        <v>0</v>
      </c>
      <c r="M34" s="66">
        <v>0</v>
      </c>
      <c r="N34" s="76">
        <v>11</v>
      </c>
      <c r="O34" s="85">
        <v>1</v>
      </c>
      <c r="P34" s="66">
        <v>2</v>
      </c>
      <c r="Q34" s="76">
        <v>8</v>
      </c>
      <c r="R34" s="85">
        <v>2</v>
      </c>
    </row>
    <row r="35" spans="1:18" ht="13.5" customHeight="1" x14ac:dyDescent="0.15">
      <c r="A35" s="289"/>
      <c r="B35" s="269"/>
      <c r="C35" s="355"/>
      <c r="D35" s="36">
        <v>11.826917147139552</v>
      </c>
      <c r="E35" s="49">
        <v>10.315314159632603</v>
      </c>
      <c r="F35" s="360"/>
      <c r="G35" s="315"/>
      <c r="H35" s="316"/>
      <c r="I35" s="317"/>
      <c r="J35" s="68"/>
      <c r="K35" s="78">
        <v>75</v>
      </c>
      <c r="L35" s="87"/>
      <c r="M35" s="68"/>
      <c r="N35" s="78">
        <v>-8.3000000000000007</v>
      </c>
      <c r="O35" s="87"/>
      <c r="P35" s="68"/>
      <c r="Q35" s="78">
        <v>0</v>
      </c>
      <c r="R35" s="87"/>
    </row>
    <row r="36" spans="1:18" ht="13.5" customHeight="1" x14ac:dyDescent="0.15">
      <c r="A36" s="289"/>
      <c r="B36" s="271" t="s">
        <v>104</v>
      </c>
      <c r="C36" s="358">
        <v>5</v>
      </c>
      <c r="D36" s="38">
        <v>335745</v>
      </c>
      <c r="E36" s="51">
        <v>271850</v>
      </c>
      <c r="F36" s="359">
        <v>23.503770461651641</v>
      </c>
      <c r="G36" s="318" t="s">
        <v>64</v>
      </c>
      <c r="H36" s="319" t="s">
        <v>64</v>
      </c>
      <c r="I36" s="320" t="s">
        <v>64</v>
      </c>
      <c r="J36" s="70">
        <v>1</v>
      </c>
      <c r="K36" s="272">
        <v>4</v>
      </c>
      <c r="L36" s="89">
        <v>0</v>
      </c>
      <c r="M36" s="70">
        <v>1</v>
      </c>
      <c r="N36" s="272">
        <v>4</v>
      </c>
      <c r="O36" s="89">
        <v>0</v>
      </c>
      <c r="P36" s="70">
        <v>1</v>
      </c>
      <c r="Q36" s="272">
        <v>4</v>
      </c>
      <c r="R36" s="89">
        <v>0</v>
      </c>
    </row>
    <row r="37" spans="1:18" ht="13.5" customHeight="1" x14ac:dyDescent="0.15">
      <c r="A37" s="289"/>
      <c r="B37" s="279"/>
      <c r="C37" s="355"/>
      <c r="D37" s="36">
        <v>15.003847656057982</v>
      </c>
      <c r="E37" s="49">
        <v>12.681138293679023</v>
      </c>
      <c r="F37" s="360"/>
      <c r="G37" s="315"/>
      <c r="H37" s="316"/>
      <c r="I37" s="317"/>
      <c r="J37" s="68"/>
      <c r="K37" s="78">
        <v>20</v>
      </c>
      <c r="L37" s="87"/>
      <c r="M37" s="68"/>
      <c r="N37" s="78">
        <v>20</v>
      </c>
      <c r="O37" s="87"/>
      <c r="P37" s="68"/>
      <c r="Q37" s="78">
        <v>20</v>
      </c>
      <c r="R37" s="87"/>
    </row>
    <row r="38" spans="1:18" ht="13.5" customHeight="1" x14ac:dyDescent="0.15">
      <c r="A38" s="289"/>
      <c r="B38" s="271" t="s">
        <v>84</v>
      </c>
      <c r="C38" s="358">
        <v>5</v>
      </c>
      <c r="D38" s="38">
        <v>1049214</v>
      </c>
      <c r="E38" s="51">
        <v>997706</v>
      </c>
      <c r="F38" s="359">
        <v>5.1626431032789242</v>
      </c>
      <c r="G38" s="318" t="s">
        <v>64</v>
      </c>
      <c r="H38" s="319" t="s">
        <v>64</v>
      </c>
      <c r="I38" s="320" t="s">
        <v>64</v>
      </c>
      <c r="J38" s="70">
        <v>1</v>
      </c>
      <c r="K38" s="272">
        <v>3</v>
      </c>
      <c r="L38" s="89">
        <v>1</v>
      </c>
      <c r="M38" s="70">
        <v>0</v>
      </c>
      <c r="N38" s="272">
        <v>5</v>
      </c>
      <c r="O38" s="89">
        <v>0</v>
      </c>
      <c r="P38" s="70">
        <v>0</v>
      </c>
      <c r="Q38" s="272">
        <v>2</v>
      </c>
      <c r="R38" s="89">
        <v>3</v>
      </c>
    </row>
    <row r="39" spans="1:18" ht="13.5" customHeight="1" x14ac:dyDescent="0.15">
      <c r="A39" s="289"/>
      <c r="B39" s="269"/>
      <c r="C39" s="355"/>
      <c r="D39" s="36">
        <v>46.887509909613598</v>
      </c>
      <c r="E39" s="49">
        <v>46.540547222487852</v>
      </c>
      <c r="F39" s="360"/>
      <c r="G39" s="315"/>
      <c r="H39" s="316"/>
      <c r="I39" s="317"/>
      <c r="J39" s="68"/>
      <c r="K39" s="78">
        <v>0</v>
      </c>
      <c r="L39" s="87"/>
      <c r="M39" s="68"/>
      <c r="N39" s="78">
        <v>0</v>
      </c>
      <c r="O39" s="87"/>
      <c r="P39" s="68"/>
      <c r="Q39" s="78">
        <v>-60</v>
      </c>
      <c r="R39" s="87"/>
    </row>
    <row r="40" spans="1:18" ht="13.5" customHeight="1" x14ac:dyDescent="0.15">
      <c r="A40" s="289"/>
      <c r="B40" s="271" t="s">
        <v>103</v>
      </c>
      <c r="C40" s="358">
        <v>5</v>
      </c>
      <c r="D40" s="38">
        <v>391474</v>
      </c>
      <c r="E40" s="51">
        <v>491719</v>
      </c>
      <c r="F40" s="359">
        <v>-20.386643591156741</v>
      </c>
      <c r="G40" s="306" t="s">
        <v>64</v>
      </c>
      <c r="H40" s="308" t="s">
        <v>64</v>
      </c>
      <c r="I40" s="310" t="s">
        <v>64</v>
      </c>
      <c r="J40" s="70">
        <v>1</v>
      </c>
      <c r="K40" s="272">
        <v>2</v>
      </c>
      <c r="L40" s="89">
        <v>2</v>
      </c>
      <c r="M40" s="70">
        <v>0</v>
      </c>
      <c r="N40" s="272">
        <v>4</v>
      </c>
      <c r="O40" s="89">
        <v>1</v>
      </c>
      <c r="P40" s="70">
        <v>0</v>
      </c>
      <c r="Q40" s="272">
        <v>5</v>
      </c>
      <c r="R40" s="89">
        <v>0</v>
      </c>
    </row>
    <row r="41" spans="1:18" ht="13.5" customHeight="1" x14ac:dyDescent="0.15">
      <c r="A41" s="289"/>
      <c r="B41" s="271"/>
      <c r="C41" s="355"/>
      <c r="D41" s="36">
        <v>17.494277672959065</v>
      </c>
      <c r="E41" s="49">
        <v>22.937489941620584</v>
      </c>
      <c r="F41" s="360"/>
      <c r="G41" s="315"/>
      <c r="H41" s="316"/>
      <c r="I41" s="317"/>
      <c r="J41" s="68"/>
      <c r="K41" s="78">
        <v>-20</v>
      </c>
      <c r="L41" s="87"/>
      <c r="M41" s="68"/>
      <c r="N41" s="78">
        <v>-20</v>
      </c>
      <c r="O41" s="87"/>
      <c r="P41" s="68"/>
      <c r="Q41" s="78">
        <v>0</v>
      </c>
      <c r="R41" s="87"/>
    </row>
    <row r="42" spans="1:18" ht="13.5" customHeight="1" x14ac:dyDescent="0.15">
      <c r="A42" s="289"/>
      <c r="B42" s="26" t="s">
        <v>25</v>
      </c>
      <c r="C42" s="354">
        <v>8</v>
      </c>
      <c r="D42" s="37">
        <v>196639</v>
      </c>
      <c r="E42" s="50">
        <v>161327</v>
      </c>
      <c r="F42" s="356">
        <v>21.888462563613032</v>
      </c>
      <c r="G42" s="306" t="s">
        <v>64</v>
      </c>
      <c r="H42" s="308" t="s">
        <v>64</v>
      </c>
      <c r="I42" s="310" t="s">
        <v>64</v>
      </c>
      <c r="J42" s="70">
        <v>5</v>
      </c>
      <c r="K42" s="272">
        <v>2</v>
      </c>
      <c r="L42" s="89">
        <v>1</v>
      </c>
      <c r="M42" s="70">
        <v>1</v>
      </c>
      <c r="N42" s="272">
        <v>4</v>
      </c>
      <c r="O42" s="89">
        <v>3</v>
      </c>
      <c r="P42" s="70">
        <v>1</v>
      </c>
      <c r="Q42" s="272">
        <v>2</v>
      </c>
      <c r="R42" s="89">
        <v>5</v>
      </c>
    </row>
    <row r="43" spans="1:18" ht="13.5" customHeight="1" thickBot="1" x14ac:dyDescent="0.2">
      <c r="A43" s="291"/>
      <c r="B43" s="269"/>
      <c r="C43" s="355"/>
      <c r="D43" s="44">
        <v>8.7874476142298032</v>
      </c>
      <c r="E43" s="57">
        <v>7.5255103825799363</v>
      </c>
      <c r="F43" s="357"/>
      <c r="G43" s="307"/>
      <c r="H43" s="309"/>
      <c r="I43" s="311"/>
      <c r="J43" s="68"/>
      <c r="K43" s="78">
        <v>50</v>
      </c>
      <c r="L43" s="87"/>
      <c r="M43" s="68"/>
      <c r="N43" s="78">
        <v>-25</v>
      </c>
      <c r="O43" s="87"/>
      <c r="P43" s="68"/>
      <c r="Q43" s="78">
        <v>-50</v>
      </c>
      <c r="R43" s="87"/>
    </row>
    <row r="44" spans="1:18" ht="13.5" customHeight="1" thickTop="1" x14ac:dyDescent="0.15">
      <c r="A44" s="12" t="s">
        <v>60</v>
      </c>
      <c r="B44" s="27"/>
      <c r="C44" s="292">
        <v>144</v>
      </c>
      <c r="D44" s="294" t="s">
        <v>64</v>
      </c>
      <c r="E44" s="296" t="s">
        <v>64</v>
      </c>
      <c r="F44" s="298" t="s">
        <v>64</v>
      </c>
      <c r="G44" s="300" t="s">
        <v>64</v>
      </c>
      <c r="H44" s="285" t="s">
        <v>64</v>
      </c>
      <c r="I44" s="287" t="s">
        <v>64</v>
      </c>
      <c r="J44" s="280">
        <v>41</v>
      </c>
      <c r="K44" s="281">
        <v>77</v>
      </c>
      <c r="L44" s="282">
        <v>25</v>
      </c>
      <c r="M44" s="280">
        <v>6</v>
      </c>
      <c r="N44" s="281">
        <v>113</v>
      </c>
      <c r="O44" s="282">
        <v>23</v>
      </c>
      <c r="P44" s="280">
        <v>23</v>
      </c>
      <c r="Q44" s="281">
        <v>84</v>
      </c>
      <c r="R44" s="282">
        <v>36</v>
      </c>
    </row>
    <row r="45" spans="1:18" ht="13.5" customHeight="1" x14ac:dyDescent="0.15">
      <c r="A45" s="273"/>
      <c r="B45" s="275"/>
      <c r="C45" s="293"/>
      <c r="D45" s="295"/>
      <c r="E45" s="297"/>
      <c r="F45" s="299"/>
      <c r="G45" s="301"/>
      <c r="H45" s="286"/>
      <c r="I45" s="288"/>
      <c r="J45" s="74"/>
      <c r="K45" s="283">
        <v>11.2</v>
      </c>
      <c r="L45" s="94"/>
      <c r="M45" s="74"/>
      <c r="N45" s="283">
        <v>-12</v>
      </c>
      <c r="O45" s="94"/>
      <c r="P45" s="74"/>
      <c r="Q45" s="283">
        <v>-9.1</v>
      </c>
      <c r="R45" s="94"/>
    </row>
    <row r="46" spans="1:18" x14ac:dyDescent="0.15">
      <c r="F46" s="3"/>
      <c r="J46" s="3" t="s">
        <v>45</v>
      </c>
    </row>
    <row r="47" spans="1:18" x14ac:dyDescent="0.15">
      <c r="A47" s="3"/>
      <c r="B47" s="3"/>
    </row>
    <row r="48" spans="1:18" x14ac:dyDescent="0.15">
      <c r="A48" s="3"/>
      <c r="B48" s="3"/>
    </row>
    <row r="49" spans="1:2" x14ac:dyDescent="0.15">
      <c r="A49" s="3"/>
      <c r="B49" s="3"/>
    </row>
    <row r="50" spans="1:2" ht="10.5" customHeight="1" x14ac:dyDescent="0.15"/>
    <row r="51"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35A2-4CA0-4F58-8410-2908DBEB0ECB}">
  <sheetPr>
    <tabColor theme="9" tint="-0.249977111117893"/>
  </sheetPr>
  <dimension ref="A1:R52"/>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x14ac:dyDescent="0.15">
      <c r="A1" s="4" t="s">
        <v>111</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79</v>
      </c>
      <c r="D6" s="34">
        <v>33322040</v>
      </c>
      <c r="E6" s="47">
        <v>29561516</v>
      </c>
      <c r="F6" s="361">
        <v>12.721012007638578</v>
      </c>
      <c r="G6" s="61">
        <v>30825635</v>
      </c>
      <c r="H6" s="63">
        <v>27220920</v>
      </c>
      <c r="I6" s="361">
        <v>13.242443679346621</v>
      </c>
      <c r="J6" s="66">
        <v>14</v>
      </c>
      <c r="K6" s="76">
        <v>49</v>
      </c>
      <c r="L6" s="85">
        <v>14</v>
      </c>
      <c r="M6" s="66">
        <v>2</v>
      </c>
      <c r="N6" s="76">
        <v>64</v>
      </c>
      <c r="O6" s="85">
        <v>10</v>
      </c>
      <c r="P6" s="66">
        <v>15</v>
      </c>
      <c r="Q6" s="76">
        <v>46</v>
      </c>
      <c r="R6" s="85">
        <v>16</v>
      </c>
    </row>
    <row r="7" spans="1:18" ht="13.5" customHeight="1" x14ac:dyDescent="0.15">
      <c r="A7" s="8"/>
      <c r="B7" s="266"/>
      <c r="C7" s="293"/>
      <c r="D7" s="35" t="s">
        <v>64</v>
      </c>
      <c r="E7" s="48" t="s">
        <v>64</v>
      </c>
      <c r="F7" s="362"/>
      <c r="G7" s="41" t="s">
        <v>64</v>
      </c>
      <c r="H7" s="54" t="s">
        <v>64</v>
      </c>
      <c r="I7" s="368"/>
      <c r="J7" s="67"/>
      <c r="K7" s="267">
        <v>0</v>
      </c>
      <c r="L7" s="86"/>
      <c r="M7" s="67"/>
      <c r="N7" s="267">
        <v>-10.5</v>
      </c>
      <c r="O7" s="86"/>
      <c r="P7" s="67"/>
      <c r="Q7" s="267">
        <v>-1.3</v>
      </c>
      <c r="R7" s="86"/>
    </row>
    <row r="8" spans="1:18" ht="13.5" customHeight="1" x14ac:dyDescent="0.15">
      <c r="A8" s="289" t="s">
        <v>56</v>
      </c>
      <c r="B8" s="268" t="s">
        <v>57</v>
      </c>
      <c r="C8" s="321">
        <v>11</v>
      </c>
      <c r="D8" s="34">
        <v>1851392</v>
      </c>
      <c r="E8" s="47">
        <v>1800098</v>
      </c>
      <c r="F8" s="361">
        <v>2.849511526594668</v>
      </c>
      <c r="G8" s="323" t="s">
        <v>64</v>
      </c>
      <c r="H8" s="324" t="s">
        <v>64</v>
      </c>
      <c r="I8" s="345" t="s">
        <v>64</v>
      </c>
      <c r="J8" s="66">
        <v>3</v>
      </c>
      <c r="K8" s="76">
        <v>6</v>
      </c>
      <c r="L8" s="85">
        <v>2</v>
      </c>
      <c r="M8" s="66">
        <v>0</v>
      </c>
      <c r="N8" s="76">
        <v>9</v>
      </c>
      <c r="O8" s="85">
        <v>2</v>
      </c>
      <c r="P8" s="66">
        <v>2</v>
      </c>
      <c r="Q8" s="76">
        <v>7</v>
      </c>
      <c r="R8" s="85">
        <v>2</v>
      </c>
    </row>
    <row r="9" spans="1:18" ht="13.5" customHeight="1" x14ac:dyDescent="0.15">
      <c r="A9" s="289"/>
      <c r="B9" s="269"/>
      <c r="C9" s="355"/>
      <c r="D9" s="36">
        <v>5.5560583925834077</v>
      </c>
      <c r="E9" s="49">
        <v>6.0893291128912335</v>
      </c>
      <c r="F9" s="360"/>
      <c r="G9" s="315"/>
      <c r="H9" s="316"/>
      <c r="I9" s="346"/>
      <c r="J9" s="68"/>
      <c r="K9" s="78">
        <v>9.1</v>
      </c>
      <c r="L9" s="87"/>
      <c r="M9" s="68"/>
      <c r="N9" s="78">
        <v>-18.2</v>
      </c>
      <c r="O9" s="87"/>
      <c r="P9" s="68"/>
      <c r="Q9" s="78">
        <v>0</v>
      </c>
      <c r="R9" s="87"/>
    </row>
    <row r="10" spans="1:18" ht="13.5" customHeight="1" x14ac:dyDescent="0.15">
      <c r="A10" s="289"/>
      <c r="B10" s="270" t="s">
        <v>100</v>
      </c>
      <c r="C10" s="354">
        <v>7</v>
      </c>
      <c r="D10" s="37">
        <v>893441</v>
      </c>
      <c r="E10" s="50">
        <v>762519</v>
      </c>
      <c r="F10" s="356">
        <v>17.169670526242626</v>
      </c>
      <c r="G10" s="37">
        <v>884549</v>
      </c>
      <c r="H10" s="50">
        <v>894628</v>
      </c>
      <c r="I10" s="356">
        <v>-1.1266135198093536</v>
      </c>
      <c r="J10" s="69">
        <v>0</v>
      </c>
      <c r="K10" s="79">
        <v>5</v>
      </c>
      <c r="L10" s="88">
        <v>2</v>
      </c>
      <c r="M10" s="69">
        <v>0</v>
      </c>
      <c r="N10" s="79">
        <v>6</v>
      </c>
      <c r="O10" s="88">
        <v>1</v>
      </c>
      <c r="P10" s="69">
        <v>1</v>
      </c>
      <c r="Q10" s="79">
        <v>4</v>
      </c>
      <c r="R10" s="88">
        <v>2</v>
      </c>
    </row>
    <row r="11" spans="1:18" ht="13.5" customHeight="1" x14ac:dyDescent="0.15">
      <c r="A11" s="289"/>
      <c r="B11" s="269"/>
      <c r="C11" s="355"/>
      <c r="D11" s="36">
        <v>2.6812314011987262</v>
      </c>
      <c r="E11" s="49">
        <v>2.579431311980076</v>
      </c>
      <c r="F11" s="360"/>
      <c r="G11" s="36">
        <v>2.8695240179156083</v>
      </c>
      <c r="H11" s="49">
        <v>3.2865457890475418</v>
      </c>
      <c r="I11" s="369"/>
      <c r="J11" s="68"/>
      <c r="K11" s="78">
        <v>-28.6</v>
      </c>
      <c r="L11" s="87"/>
      <c r="M11" s="68"/>
      <c r="N11" s="78">
        <v>-14.3</v>
      </c>
      <c r="O11" s="87"/>
      <c r="P11" s="68"/>
      <c r="Q11" s="78">
        <v>-14.3</v>
      </c>
      <c r="R11" s="87"/>
    </row>
    <row r="12" spans="1:18" ht="12" customHeight="1" x14ac:dyDescent="0.15">
      <c r="A12" s="289"/>
      <c r="B12" s="271" t="s">
        <v>58</v>
      </c>
      <c r="C12" s="358">
        <v>9</v>
      </c>
      <c r="D12" s="38">
        <v>3704150</v>
      </c>
      <c r="E12" s="51">
        <v>2329902</v>
      </c>
      <c r="F12" s="359">
        <v>58.983081691847985</v>
      </c>
      <c r="G12" s="38">
        <v>3679300</v>
      </c>
      <c r="H12" s="51">
        <v>2301541</v>
      </c>
      <c r="I12" s="359">
        <v>59.862457370952768</v>
      </c>
      <c r="J12" s="70">
        <v>2</v>
      </c>
      <c r="K12" s="272">
        <v>3</v>
      </c>
      <c r="L12" s="89">
        <v>4</v>
      </c>
      <c r="M12" s="70">
        <v>0</v>
      </c>
      <c r="N12" s="272">
        <v>5</v>
      </c>
      <c r="O12" s="89">
        <v>4</v>
      </c>
      <c r="P12" s="70">
        <v>3</v>
      </c>
      <c r="Q12" s="272">
        <v>4</v>
      </c>
      <c r="R12" s="89">
        <v>2</v>
      </c>
    </row>
    <row r="13" spans="1:18" ht="13.5" customHeight="1" x14ac:dyDescent="0.15">
      <c r="A13" s="289"/>
      <c r="B13" s="269"/>
      <c r="C13" s="355"/>
      <c r="D13" s="36">
        <v>11.116216174039764</v>
      </c>
      <c r="E13" s="49">
        <v>7.8815376044990382</v>
      </c>
      <c r="F13" s="360"/>
      <c r="G13" s="36">
        <v>11.935844955018769</v>
      </c>
      <c r="H13" s="49">
        <v>8.4550448699015313</v>
      </c>
      <c r="I13" s="369"/>
      <c r="J13" s="68"/>
      <c r="K13" s="78">
        <v>-22.2</v>
      </c>
      <c r="L13" s="87"/>
      <c r="M13" s="68"/>
      <c r="N13" s="78">
        <v>-44.4</v>
      </c>
      <c r="O13" s="87"/>
      <c r="P13" s="68"/>
      <c r="Q13" s="78">
        <v>11.1</v>
      </c>
      <c r="R13" s="87"/>
    </row>
    <row r="14" spans="1:18" ht="13.5" customHeight="1" x14ac:dyDescent="0.15">
      <c r="A14" s="289"/>
      <c r="B14" s="271" t="s">
        <v>72</v>
      </c>
      <c r="C14" s="358">
        <v>10</v>
      </c>
      <c r="D14" s="38">
        <v>1372754</v>
      </c>
      <c r="E14" s="51">
        <v>1252951</v>
      </c>
      <c r="F14" s="359">
        <v>9.5616668169784731</v>
      </c>
      <c r="G14" s="38">
        <v>1604480</v>
      </c>
      <c r="H14" s="51">
        <v>1381704</v>
      </c>
      <c r="I14" s="359">
        <v>16.123279660477223</v>
      </c>
      <c r="J14" s="70">
        <v>0</v>
      </c>
      <c r="K14" s="272">
        <v>9</v>
      </c>
      <c r="L14" s="89">
        <v>1</v>
      </c>
      <c r="M14" s="70">
        <v>1</v>
      </c>
      <c r="N14" s="272">
        <v>8</v>
      </c>
      <c r="O14" s="89">
        <v>1</v>
      </c>
      <c r="P14" s="70">
        <v>3</v>
      </c>
      <c r="Q14" s="272">
        <v>7</v>
      </c>
      <c r="R14" s="89">
        <v>0</v>
      </c>
    </row>
    <row r="15" spans="1:18" ht="13.5" customHeight="1" x14ac:dyDescent="0.15">
      <c r="A15" s="289"/>
      <c r="B15" s="269"/>
      <c r="C15" s="355"/>
      <c r="D15" s="36">
        <v>4.1196577400423262</v>
      </c>
      <c r="E15" s="49">
        <v>4.2384531293997236</v>
      </c>
      <c r="F15" s="360"/>
      <c r="G15" s="36">
        <v>5.2050184854261721</v>
      </c>
      <c r="H15" s="49">
        <v>5.07589016094974</v>
      </c>
      <c r="I15" s="369"/>
      <c r="J15" s="68"/>
      <c r="K15" s="78">
        <v>-10</v>
      </c>
      <c r="L15" s="87"/>
      <c r="M15" s="68"/>
      <c r="N15" s="78">
        <v>0</v>
      </c>
      <c r="O15" s="87"/>
      <c r="P15" s="68"/>
      <c r="Q15" s="78">
        <v>30</v>
      </c>
      <c r="R15" s="87"/>
    </row>
    <row r="16" spans="1:18" ht="13.5" customHeight="1" x14ac:dyDescent="0.15">
      <c r="A16" s="289"/>
      <c r="B16" s="342" t="s">
        <v>107</v>
      </c>
      <c r="C16" s="358">
        <v>12</v>
      </c>
      <c r="D16" s="38">
        <v>1828438</v>
      </c>
      <c r="E16" s="51">
        <v>2007059</v>
      </c>
      <c r="F16" s="359">
        <v>-8.8996387251196865</v>
      </c>
      <c r="G16" s="38">
        <v>1688614</v>
      </c>
      <c r="H16" s="51">
        <v>2321684</v>
      </c>
      <c r="I16" s="359">
        <v>-27.267707405486703</v>
      </c>
      <c r="J16" s="70">
        <v>4</v>
      </c>
      <c r="K16" s="272">
        <v>6</v>
      </c>
      <c r="L16" s="89">
        <v>1</v>
      </c>
      <c r="M16" s="70">
        <v>0</v>
      </c>
      <c r="N16" s="272">
        <v>11</v>
      </c>
      <c r="O16" s="89">
        <v>0</v>
      </c>
      <c r="P16" s="70">
        <v>2</v>
      </c>
      <c r="Q16" s="272">
        <v>6</v>
      </c>
      <c r="R16" s="89">
        <v>3</v>
      </c>
    </row>
    <row r="17" spans="1:18" ht="13.5" customHeight="1" x14ac:dyDescent="0.15">
      <c r="A17" s="289"/>
      <c r="B17" s="343"/>
      <c r="C17" s="355"/>
      <c r="D17" s="36">
        <v>5.4871730542307731</v>
      </c>
      <c r="E17" s="49">
        <v>6.7894319087018404</v>
      </c>
      <c r="F17" s="360"/>
      <c r="G17" s="36">
        <v>5.4779536577267596</v>
      </c>
      <c r="H17" s="49">
        <v>8.5290431036129579</v>
      </c>
      <c r="I17" s="369"/>
      <c r="J17" s="68"/>
      <c r="K17" s="78">
        <v>27.3</v>
      </c>
      <c r="L17" s="87"/>
      <c r="M17" s="68"/>
      <c r="N17" s="78">
        <v>0</v>
      </c>
      <c r="O17" s="87"/>
      <c r="P17" s="68"/>
      <c r="Q17" s="78">
        <v>-9.1</v>
      </c>
      <c r="R17" s="87"/>
    </row>
    <row r="18" spans="1:18" ht="13.5" customHeight="1" x14ac:dyDescent="0.15">
      <c r="A18" s="289"/>
      <c r="B18" s="342" t="s">
        <v>102</v>
      </c>
      <c r="C18" s="358">
        <v>14</v>
      </c>
      <c r="D18" s="38">
        <v>11139031</v>
      </c>
      <c r="E18" s="51">
        <v>9114480</v>
      </c>
      <c r="F18" s="359">
        <v>22.212468511642996</v>
      </c>
      <c r="G18" s="38">
        <v>10336185</v>
      </c>
      <c r="H18" s="51">
        <v>8312645</v>
      </c>
      <c r="I18" s="359">
        <v>24.342913717595295</v>
      </c>
      <c r="J18" s="70">
        <v>1</v>
      </c>
      <c r="K18" s="272">
        <v>11</v>
      </c>
      <c r="L18" s="89">
        <v>2</v>
      </c>
      <c r="M18" s="70">
        <v>0</v>
      </c>
      <c r="N18" s="272">
        <v>12</v>
      </c>
      <c r="O18" s="89">
        <v>1</v>
      </c>
      <c r="P18" s="70">
        <v>1</v>
      </c>
      <c r="Q18" s="272">
        <v>10</v>
      </c>
      <c r="R18" s="89">
        <v>3</v>
      </c>
    </row>
    <row r="19" spans="1:18" ht="13.5" customHeight="1" x14ac:dyDescent="0.15">
      <c r="A19" s="289"/>
      <c r="B19" s="343"/>
      <c r="C19" s="355"/>
      <c r="D19" s="36">
        <v>33.428418548204128</v>
      </c>
      <c r="E19" s="49">
        <v>30.832248251409027</v>
      </c>
      <c r="F19" s="360"/>
      <c r="G19" s="36">
        <v>33.531134070717442</v>
      </c>
      <c r="H19" s="49">
        <v>30.537707762999926</v>
      </c>
      <c r="I19" s="369"/>
      <c r="J19" s="68"/>
      <c r="K19" s="78">
        <v>-7.1</v>
      </c>
      <c r="L19" s="87"/>
      <c r="M19" s="68"/>
      <c r="N19" s="78">
        <v>-7.7</v>
      </c>
      <c r="O19" s="87"/>
      <c r="P19" s="68"/>
      <c r="Q19" s="78">
        <v>-14.3</v>
      </c>
      <c r="R19" s="87"/>
    </row>
    <row r="20" spans="1:18" ht="13.5" customHeight="1" x14ac:dyDescent="0.15">
      <c r="A20" s="289"/>
      <c r="B20" s="271" t="s">
        <v>105</v>
      </c>
      <c r="C20" s="358">
        <v>9</v>
      </c>
      <c r="D20" s="38">
        <v>4364217</v>
      </c>
      <c r="E20" s="51">
        <v>4220102</v>
      </c>
      <c r="F20" s="359">
        <v>3.4149648515604554</v>
      </c>
      <c r="G20" s="38">
        <v>4344426</v>
      </c>
      <c r="H20" s="51">
        <v>4269251</v>
      </c>
      <c r="I20" s="359">
        <v>1.7608475116595486</v>
      </c>
      <c r="J20" s="70">
        <v>3</v>
      </c>
      <c r="K20" s="272">
        <v>3</v>
      </c>
      <c r="L20" s="89">
        <v>2</v>
      </c>
      <c r="M20" s="70">
        <v>1</v>
      </c>
      <c r="N20" s="272">
        <v>6</v>
      </c>
      <c r="O20" s="89">
        <v>1</v>
      </c>
      <c r="P20" s="70">
        <v>1</v>
      </c>
      <c r="Q20" s="272">
        <v>4</v>
      </c>
      <c r="R20" s="89">
        <v>3</v>
      </c>
    </row>
    <row r="21" spans="1:18" ht="13.5" customHeight="1" x14ac:dyDescent="0.15">
      <c r="A21" s="289"/>
      <c r="B21" s="269"/>
      <c r="C21" s="355"/>
      <c r="D21" s="36">
        <v>13.097088293513842</v>
      </c>
      <c r="E21" s="49">
        <v>14.275661640627632</v>
      </c>
      <c r="F21" s="360"/>
      <c r="G21" s="36">
        <v>14.093549086661151</v>
      </c>
      <c r="H21" s="49">
        <v>15.683713114766142</v>
      </c>
      <c r="I21" s="369"/>
      <c r="J21" s="68"/>
      <c r="K21" s="78">
        <v>12.5</v>
      </c>
      <c r="L21" s="87"/>
      <c r="M21" s="68"/>
      <c r="N21" s="78">
        <v>0</v>
      </c>
      <c r="O21" s="87"/>
      <c r="P21" s="68"/>
      <c r="Q21" s="78">
        <v>-25</v>
      </c>
      <c r="R21" s="87"/>
    </row>
    <row r="22" spans="1:18" ht="13.5" customHeight="1" x14ac:dyDescent="0.15">
      <c r="A22" s="289"/>
      <c r="B22" s="271" t="s">
        <v>106</v>
      </c>
      <c r="C22" s="358">
        <v>7</v>
      </c>
      <c r="D22" s="38">
        <v>8168617</v>
      </c>
      <c r="E22" s="51">
        <v>8074405</v>
      </c>
      <c r="F22" s="359">
        <v>1.1667980488964815</v>
      </c>
      <c r="G22" s="38">
        <v>8288081</v>
      </c>
      <c r="H22" s="51">
        <v>7739467</v>
      </c>
      <c r="I22" s="359">
        <v>7.0885243131083797</v>
      </c>
      <c r="J22" s="70">
        <v>1</v>
      </c>
      <c r="K22" s="272">
        <v>6</v>
      </c>
      <c r="L22" s="89">
        <v>0</v>
      </c>
      <c r="M22" s="70">
        <v>0</v>
      </c>
      <c r="N22" s="272">
        <v>7</v>
      </c>
      <c r="O22" s="89">
        <v>0</v>
      </c>
      <c r="P22" s="70">
        <v>2</v>
      </c>
      <c r="Q22" s="272">
        <v>4</v>
      </c>
      <c r="R22" s="89">
        <v>1</v>
      </c>
    </row>
    <row r="23" spans="1:18" ht="13.5" customHeight="1" x14ac:dyDescent="0.15">
      <c r="A23" s="290"/>
      <c r="B23" s="273"/>
      <c r="C23" s="293"/>
      <c r="D23" s="39">
        <v>24.51415639618703</v>
      </c>
      <c r="E23" s="52">
        <v>27.313907040491429</v>
      </c>
      <c r="F23" s="362"/>
      <c r="G23" s="39">
        <v>26.8869757265341</v>
      </c>
      <c r="H23" s="64">
        <v>28.432055198722161</v>
      </c>
      <c r="I23" s="368"/>
      <c r="J23" s="67"/>
      <c r="K23" s="267">
        <v>14.3</v>
      </c>
      <c r="L23" s="86"/>
      <c r="M23" s="67"/>
      <c r="N23" s="267">
        <v>0</v>
      </c>
      <c r="O23" s="86"/>
      <c r="P23" s="67"/>
      <c r="Q23" s="267">
        <v>14.3</v>
      </c>
      <c r="R23" s="86"/>
    </row>
    <row r="24" spans="1:18" ht="13.5" customHeight="1" x14ac:dyDescent="0.15">
      <c r="A24" s="268" t="s">
        <v>50</v>
      </c>
      <c r="B24" s="274"/>
      <c r="C24" s="321">
        <v>8</v>
      </c>
      <c r="D24" s="34">
        <v>1358916</v>
      </c>
      <c r="E24" s="47">
        <v>1868351</v>
      </c>
      <c r="F24" s="361">
        <v>-27.266557515156407</v>
      </c>
      <c r="G24" s="34">
        <v>1030557</v>
      </c>
      <c r="H24" s="47">
        <v>1299525</v>
      </c>
      <c r="I24" s="361">
        <v>-20.697408668551972</v>
      </c>
      <c r="J24" s="66">
        <v>2</v>
      </c>
      <c r="K24" s="76">
        <v>5</v>
      </c>
      <c r="L24" s="85">
        <v>1</v>
      </c>
      <c r="M24" s="66">
        <v>1</v>
      </c>
      <c r="N24" s="76">
        <v>6</v>
      </c>
      <c r="O24" s="85">
        <v>1</v>
      </c>
      <c r="P24" s="66">
        <v>1</v>
      </c>
      <c r="Q24" s="76">
        <v>5</v>
      </c>
      <c r="R24" s="85">
        <v>2</v>
      </c>
    </row>
    <row r="25" spans="1:18" ht="13.5" customHeight="1" x14ac:dyDescent="0.15">
      <c r="A25" s="273"/>
      <c r="B25" s="275"/>
      <c r="C25" s="293"/>
      <c r="D25" s="40" t="s">
        <v>64</v>
      </c>
      <c r="E25" s="53" t="s">
        <v>64</v>
      </c>
      <c r="F25" s="362"/>
      <c r="G25" s="62" t="s">
        <v>64</v>
      </c>
      <c r="H25" s="65" t="s">
        <v>64</v>
      </c>
      <c r="I25" s="368"/>
      <c r="J25" s="67"/>
      <c r="K25" s="267">
        <v>12.5</v>
      </c>
      <c r="L25" s="86"/>
      <c r="M25" s="67"/>
      <c r="N25" s="267">
        <v>0</v>
      </c>
      <c r="O25" s="86"/>
      <c r="P25" s="67"/>
      <c r="Q25" s="267">
        <v>-12.5</v>
      </c>
      <c r="R25" s="86"/>
    </row>
    <row r="26" spans="1:18" ht="13.5" customHeight="1" x14ac:dyDescent="0.15">
      <c r="A26" s="8"/>
      <c r="B26" s="16" t="s">
        <v>55</v>
      </c>
      <c r="C26" s="321">
        <v>22</v>
      </c>
      <c r="D26" s="34">
        <v>4207206</v>
      </c>
      <c r="E26" s="47">
        <v>4065494</v>
      </c>
      <c r="F26" s="361">
        <v>3.4857264578425031</v>
      </c>
      <c r="G26" s="323" t="s">
        <v>64</v>
      </c>
      <c r="H26" s="324" t="s">
        <v>64</v>
      </c>
      <c r="I26" s="325" t="s">
        <v>64</v>
      </c>
      <c r="J26" s="66">
        <v>5</v>
      </c>
      <c r="K26" s="76">
        <v>11</v>
      </c>
      <c r="L26" s="85">
        <v>6</v>
      </c>
      <c r="M26" s="66">
        <v>1</v>
      </c>
      <c r="N26" s="76">
        <v>18</v>
      </c>
      <c r="O26" s="85">
        <v>3</v>
      </c>
      <c r="P26" s="66">
        <v>3</v>
      </c>
      <c r="Q26" s="76">
        <v>12</v>
      </c>
      <c r="R26" s="85">
        <v>7</v>
      </c>
    </row>
    <row r="27" spans="1:18" ht="13.5" customHeight="1" x14ac:dyDescent="0.15">
      <c r="A27" s="8"/>
      <c r="B27" s="266"/>
      <c r="C27" s="293"/>
      <c r="D27" s="41" t="s">
        <v>64</v>
      </c>
      <c r="E27" s="54" t="s">
        <v>64</v>
      </c>
      <c r="F27" s="362"/>
      <c r="G27" s="327"/>
      <c r="H27" s="328"/>
      <c r="I27" s="329"/>
      <c r="J27" s="67"/>
      <c r="K27" s="267">
        <v>-4.5</v>
      </c>
      <c r="L27" s="90"/>
      <c r="M27" s="67"/>
      <c r="N27" s="267">
        <v>-9.1</v>
      </c>
      <c r="O27" s="90"/>
      <c r="P27" s="67"/>
      <c r="Q27" s="267">
        <v>-18.2</v>
      </c>
      <c r="R27" s="90"/>
    </row>
    <row r="28" spans="1:18" ht="13.5" customHeight="1" x14ac:dyDescent="0.15">
      <c r="A28" s="289" t="s">
        <v>7</v>
      </c>
      <c r="B28" s="276" t="s">
        <v>53</v>
      </c>
      <c r="C28" s="365">
        <v>10</v>
      </c>
      <c r="D28" s="42">
        <v>3584107</v>
      </c>
      <c r="E28" s="55">
        <v>3481029</v>
      </c>
      <c r="F28" s="367">
        <v>2.9611359169946496</v>
      </c>
      <c r="G28" s="337" t="s">
        <v>64</v>
      </c>
      <c r="H28" s="339" t="s">
        <v>64</v>
      </c>
      <c r="I28" s="330" t="s">
        <v>64</v>
      </c>
      <c r="J28" s="71">
        <v>2</v>
      </c>
      <c r="K28" s="277">
        <v>5</v>
      </c>
      <c r="L28" s="91">
        <v>3</v>
      </c>
      <c r="M28" s="95">
        <v>0</v>
      </c>
      <c r="N28" s="277">
        <v>8</v>
      </c>
      <c r="O28" s="91">
        <v>2</v>
      </c>
      <c r="P28" s="95">
        <v>2</v>
      </c>
      <c r="Q28" s="277">
        <v>6</v>
      </c>
      <c r="R28" s="91">
        <v>2</v>
      </c>
    </row>
    <row r="29" spans="1:18" ht="13.5" customHeight="1" x14ac:dyDescent="0.15">
      <c r="A29" s="289"/>
      <c r="B29" s="278"/>
      <c r="C29" s="366"/>
      <c r="D29" s="43">
        <v>85.189719733238633</v>
      </c>
      <c r="E29" s="56">
        <v>85.623764295310735</v>
      </c>
      <c r="F29" s="360"/>
      <c r="G29" s="338"/>
      <c r="H29" s="340"/>
      <c r="I29" s="331"/>
      <c r="J29" s="72"/>
      <c r="K29" s="82">
        <v>-10</v>
      </c>
      <c r="L29" s="92"/>
      <c r="M29" s="72"/>
      <c r="N29" s="82">
        <v>-20</v>
      </c>
      <c r="O29" s="92"/>
      <c r="P29" s="72"/>
      <c r="Q29" s="82">
        <v>0</v>
      </c>
      <c r="R29" s="92"/>
    </row>
    <row r="30" spans="1:18" ht="13.5" customHeight="1" x14ac:dyDescent="0.15">
      <c r="A30" s="289"/>
      <c r="B30" s="271" t="s">
        <v>101</v>
      </c>
      <c r="C30" s="363">
        <v>12</v>
      </c>
      <c r="D30" s="38">
        <v>623099</v>
      </c>
      <c r="E30" s="51">
        <v>584465</v>
      </c>
      <c r="F30" s="359">
        <v>6.6101477419520336</v>
      </c>
      <c r="G30" s="318" t="s">
        <v>64</v>
      </c>
      <c r="H30" s="319" t="s">
        <v>64</v>
      </c>
      <c r="I30" s="320" t="s">
        <v>64</v>
      </c>
      <c r="J30" s="70">
        <v>3</v>
      </c>
      <c r="K30" s="272">
        <v>6</v>
      </c>
      <c r="L30" s="89">
        <v>3</v>
      </c>
      <c r="M30" s="70">
        <v>1</v>
      </c>
      <c r="N30" s="272">
        <v>10</v>
      </c>
      <c r="O30" s="89">
        <v>1</v>
      </c>
      <c r="P30" s="70">
        <v>1</v>
      </c>
      <c r="Q30" s="272">
        <v>6</v>
      </c>
      <c r="R30" s="89">
        <v>5</v>
      </c>
    </row>
    <row r="31" spans="1:18" ht="13.5" customHeight="1" x14ac:dyDescent="0.15">
      <c r="A31" s="290"/>
      <c r="B31" s="273"/>
      <c r="C31" s="364"/>
      <c r="D31" s="39">
        <v>14.81028026676136</v>
      </c>
      <c r="E31" s="52">
        <v>14.37623570468927</v>
      </c>
      <c r="F31" s="362"/>
      <c r="G31" s="327"/>
      <c r="H31" s="328"/>
      <c r="I31" s="329"/>
      <c r="J31" s="67"/>
      <c r="K31" s="267">
        <v>0</v>
      </c>
      <c r="L31" s="86"/>
      <c r="M31" s="67"/>
      <c r="N31" s="267">
        <v>0</v>
      </c>
      <c r="O31" s="86"/>
      <c r="P31" s="67"/>
      <c r="Q31" s="267">
        <v>-33.299999999999997</v>
      </c>
      <c r="R31" s="86"/>
    </row>
    <row r="32" spans="1:18" ht="13.5" customHeight="1" x14ac:dyDescent="0.15">
      <c r="A32" s="7"/>
      <c r="B32" s="16" t="s">
        <v>55</v>
      </c>
      <c r="C32" s="321">
        <v>35</v>
      </c>
      <c r="D32" s="34">
        <v>2329893</v>
      </c>
      <c r="E32" s="47">
        <v>2268859</v>
      </c>
      <c r="F32" s="361">
        <v>2.6900746145970231</v>
      </c>
      <c r="G32" s="323" t="s">
        <v>64</v>
      </c>
      <c r="H32" s="324" t="s">
        <v>64</v>
      </c>
      <c r="I32" s="325" t="s">
        <v>64</v>
      </c>
      <c r="J32" s="66">
        <v>15</v>
      </c>
      <c r="K32" s="76">
        <v>15</v>
      </c>
      <c r="L32" s="85">
        <v>5</v>
      </c>
      <c r="M32" s="66">
        <v>6</v>
      </c>
      <c r="N32" s="76">
        <v>22</v>
      </c>
      <c r="O32" s="85">
        <v>7</v>
      </c>
      <c r="P32" s="66">
        <v>7</v>
      </c>
      <c r="Q32" s="76">
        <v>18</v>
      </c>
      <c r="R32" s="85">
        <v>10</v>
      </c>
    </row>
    <row r="33" spans="1:18" ht="13.5" customHeight="1" x14ac:dyDescent="0.15">
      <c r="A33" s="11"/>
      <c r="B33" s="266"/>
      <c r="C33" s="293"/>
      <c r="D33" s="35" t="s">
        <v>64</v>
      </c>
      <c r="E33" s="48" t="s">
        <v>64</v>
      </c>
      <c r="F33" s="362"/>
      <c r="G33" s="327"/>
      <c r="H33" s="328"/>
      <c r="I33" s="329"/>
      <c r="J33" s="67"/>
      <c r="K33" s="267">
        <v>28.6</v>
      </c>
      <c r="L33" s="86"/>
      <c r="M33" s="67"/>
      <c r="N33" s="267">
        <v>-2.9</v>
      </c>
      <c r="O33" s="86"/>
      <c r="P33" s="67"/>
      <c r="Q33" s="267">
        <v>-8.6</v>
      </c>
      <c r="R33" s="86"/>
    </row>
    <row r="34" spans="1:18" ht="13.5" customHeight="1" x14ac:dyDescent="0.15">
      <c r="A34" s="289" t="s">
        <v>51</v>
      </c>
      <c r="B34" s="268" t="s">
        <v>99</v>
      </c>
      <c r="C34" s="321">
        <v>12</v>
      </c>
      <c r="D34" s="34">
        <v>274484</v>
      </c>
      <c r="E34" s="47">
        <v>257868</v>
      </c>
      <c r="F34" s="361">
        <v>6.4436068065832188</v>
      </c>
      <c r="G34" s="323" t="s">
        <v>64</v>
      </c>
      <c r="H34" s="324" t="s">
        <v>64</v>
      </c>
      <c r="I34" s="325" t="s">
        <v>64</v>
      </c>
      <c r="J34" s="66">
        <v>8</v>
      </c>
      <c r="K34" s="76">
        <v>3</v>
      </c>
      <c r="L34" s="85">
        <v>1</v>
      </c>
      <c r="M34" s="66">
        <v>1</v>
      </c>
      <c r="N34" s="76">
        <v>8</v>
      </c>
      <c r="O34" s="85">
        <v>3</v>
      </c>
      <c r="P34" s="66">
        <v>3</v>
      </c>
      <c r="Q34" s="76">
        <v>7</v>
      </c>
      <c r="R34" s="85">
        <v>2</v>
      </c>
    </row>
    <row r="35" spans="1:18" ht="13.5" customHeight="1" x14ac:dyDescent="0.15">
      <c r="A35" s="289"/>
      <c r="B35" s="269"/>
      <c r="C35" s="355"/>
      <c r="D35" s="36">
        <v>11.780970199060643</v>
      </c>
      <c r="E35" s="49">
        <v>11.36553659791111</v>
      </c>
      <c r="F35" s="360"/>
      <c r="G35" s="315"/>
      <c r="H35" s="316"/>
      <c r="I35" s="317"/>
      <c r="J35" s="68"/>
      <c r="K35" s="78">
        <v>58.3</v>
      </c>
      <c r="L35" s="87"/>
      <c r="M35" s="68"/>
      <c r="N35" s="78">
        <v>-16.7</v>
      </c>
      <c r="O35" s="87"/>
      <c r="P35" s="68"/>
      <c r="Q35" s="78">
        <v>8.3000000000000007</v>
      </c>
      <c r="R35" s="87"/>
    </row>
    <row r="36" spans="1:18" ht="13.5" customHeight="1" x14ac:dyDescent="0.15">
      <c r="A36" s="289"/>
      <c r="B36" s="271" t="s">
        <v>104</v>
      </c>
      <c r="C36" s="358">
        <v>5</v>
      </c>
      <c r="D36" s="38">
        <v>328388</v>
      </c>
      <c r="E36" s="51">
        <v>297312</v>
      </c>
      <c r="F36" s="359">
        <v>10.452319448929074</v>
      </c>
      <c r="G36" s="318" t="s">
        <v>64</v>
      </c>
      <c r="H36" s="319" t="s">
        <v>64</v>
      </c>
      <c r="I36" s="320" t="s">
        <v>64</v>
      </c>
      <c r="J36" s="70">
        <v>1</v>
      </c>
      <c r="K36" s="272">
        <v>4</v>
      </c>
      <c r="L36" s="89">
        <v>0</v>
      </c>
      <c r="M36" s="70">
        <v>1</v>
      </c>
      <c r="N36" s="272">
        <v>4</v>
      </c>
      <c r="O36" s="89">
        <v>0</v>
      </c>
      <c r="P36" s="70">
        <v>2</v>
      </c>
      <c r="Q36" s="272">
        <v>3</v>
      </c>
      <c r="R36" s="89">
        <v>0</v>
      </c>
    </row>
    <row r="37" spans="1:18" ht="13.5" customHeight="1" x14ac:dyDescent="0.15">
      <c r="A37" s="289"/>
      <c r="B37" s="279"/>
      <c r="C37" s="355"/>
      <c r="D37" s="36">
        <v>14.094552839980205</v>
      </c>
      <c r="E37" s="49">
        <v>13.104031585920501</v>
      </c>
      <c r="F37" s="360"/>
      <c r="G37" s="315"/>
      <c r="H37" s="316"/>
      <c r="I37" s="317"/>
      <c r="J37" s="68"/>
      <c r="K37" s="78">
        <v>20</v>
      </c>
      <c r="L37" s="87"/>
      <c r="M37" s="68"/>
      <c r="N37" s="78">
        <v>20</v>
      </c>
      <c r="O37" s="87"/>
      <c r="P37" s="68"/>
      <c r="Q37" s="78">
        <v>40</v>
      </c>
      <c r="R37" s="87"/>
    </row>
    <row r="38" spans="1:18" ht="13.5" customHeight="1" x14ac:dyDescent="0.15">
      <c r="A38" s="289"/>
      <c r="B38" s="271" t="s">
        <v>84</v>
      </c>
      <c r="C38" s="358">
        <v>5</v>
      </c>
      <c r="D38" s="38">
        <v>1107763</v>
      </c>
      <c r="E38" s="51">
        <v>1109140</v>
      </c>
      <c r="F38" s="359">
        <v>-0.12415024253024853</v>
      </c>
      <c r="G38" s="318" t="s">
        <v>64</v>
      </c>
      <c r="H38" s="319" t="s">
        <v>64</v>
      </c>
      <c r="I38" s="320" t="s">
        <v>64</v>
      </c>
      <c r="J38" s="70">
        <v>1</v>
      </c>
      <c r="K38" s="272">
        <v>3</v>
      </c>
      <c r="L38" s="89">
        <v>1</v>
      </c>
      <c r="M38" s="70">
        <v>1</v>
      </c>
      <c r="N38" s="272">
        <v>4</v>
      </c>
      <c r="O38" s="89">
        <v>0</v>
      </c>
      <c r="P38" s="70">
        <v>0</v>
      </c>
      <c r="Q38" s="272">
        <v>2</v>
      </c>
      <c r="R38" s="89">
        <v>3</v>
      </c>
    </row>
    <row r="39" spans="1:18" ht="13.5" customHeight="1" x14ac:dyDescent="0.15">
      <c r="A39" s="289"/>
      <c r="B39" s="269"/>
      <c r="C39" s="355"/>
      <c r="D39" s="36">
        <v>47.545659822146341</v>
      </c>
      <c r="E39" s="49">
        <v>48.885364846383141</v>
      </c>
      <c r="F39" s="360"/>
      <c r="G39" s="315"/>
      <c r="H39" s="316"/>
      <c r="I39" s="317"/>
      <c r="J39" s="68"/>
      <c r="K39" s="78">
        <v>0</v>
      </c>
      <c r="L39" s="87"/>
      <c r="M39" s="68"/>
      <c r="N39" s="78">
        <v>20</v>
      </c>
      <c r="O39" s="87"/>
      <c r="P39" s="68"/>
      <c r="Q39" s="78">
        <v>-60</v>
      </c>
      <c r="R39" s="87"/>
    </row>
    <row r="40" spans="1:18" ht="13.5" customHeight="1" x14ac:dyDescent="0.15">
      <c r="A40" s="289"/>
      <c r="B40" s="271" t="s">
        <v>103</v>
      </c>
      <c r="C40" s="358">
        <v>5</v>
      </c>
      <c r="D40" s="38">
        <v>409988</v>
      </c>
      <c r="E40" s="51">
        <v>421018</v>
      </c>
      <c r="F40" s="359">
        <v>-2.6198404818796348</v>
      </c>
      <c r="G40" s="306" t="s">
        <v>64</v>
      </c>
      <c r="H40" s="308" t="s">
        <v>64</v>
      </c>
      <c r="I40" s="310" t="s">
        <v>64</v>
      </c>
      <c r="J40" s="70">
        <v>1</v>
      </c>
      <c r="K40" s="272">
        <v>2</v>
      </c>
      <c r="L40" s="89">
        <v>2</v>
      </c>
      <c r="M40" s="70">
        <v>0</v>
      </c>
      <c r="N40" s="272">
        <v>4</v>
      </c>
      <c r="O40" s="89">
        <v>1</v>
      </c>
      <c r="P40" s="70">
        <v>0</v>
      </c>
      <c r="Q40" s="272">
        <v>5</v>
      </c>
      <c r="R40" s="89">
        <v>0</v>
      </c>
    </row>
    <row r="41" spans="1:18" ht="13.5" customHeight="1" x14ac:dyDescent="0.15">
      <c r="A41" s="289"/>
      <c r="B41" s="271"/>
      <c r="C41" s="355"/>
      <c r="D41" s="36">
        <v>17.596859598273397</v>
      </c>
      <c r="E41" s="49">
        <v>18.556375693685681</v>
      </c>
      <c r="F41" s="360"/>
      <c r="G41" s="315"/>
      <c r="H41" s="316"/>
      <c r="I41" s="317"/>
      <c r="J41" s="68"/>
      <c r="K41" s="78">
        <v>-20</v>
      </c>
      <c r="L41" s="87"/>
      <c r="M41" s="68"/>
      <c r="N41" s="78">
        <v>-20</v>
      </c>
      <c r="O41" s="87"/>
      <c r="P41" s="68"/>
      <c r="Q41" s="78">
        <v>0</v>
      </c>
      <c r="R41" s="87"/>
    </row>
    <row r="42" spans="1:18" ht="13.5" customHeight="1" x14ac:dyDescent="0.15">
      <c r="A42" s="289"/>
      <c r="B42" s="26" t="s">
        <v>25</v>
      </c>
      <c r="C42" s="354">
        <v>8</v>
      </c>
      <c r="D42" s="37">
        <v>209270</v>
      </c>
      <c r="E42" s="50">
        <v>183521</v>
      </c>
      <c r="F42" s="356">
        <v>14.030546912887345</v>
      </c>
      <c r="G42" s="306" t="s">
        <v>64</v>
      </c>
      <c r="H42" s="308" t="s">
        <v>64</v>
      </c>
      <c r="I42" s="310" t="s">
        <v>64</v>
      </c>
      <c r="J42" s="70">
        <v>4</v>
      </c>
      <c r="K42" s="272">
        <v>3</v>
      </c>
      <c r="L42" s="89">
        <v>1</v>
      </c>
      <c r="M42" s="70">
        <v>3</v>
      </c>
      <c r="N42" s="272">
        <v>2</v>
      </c>
      <c r="O42" s="89">
        <v>3</v>
      </c>
      <c r="P42" s="70">
        <v>2</v>
      </c>
      <c r="Q42" s="272">
        <v>1</v>
      </c>
      <c r="R42" s="89">
        <v>5</v>
      </c>
    </row>
    <row r="43" spans="1:18" ht="13.5" customHeight="1" thickBot="1" x14ac:dyDescent="0.2">
      <c r="A43" s="291"/>
      <c r="B43" s="269"/>
      <c r="C43" s="355"/>
      <c r="D43" s="44">
        <v>8.9819575405394154</v>
      </c>
      <c r="E43" s="57">
        <v>8.0886912760995724</v>
      </c>
      <c r="F43" s="357"/>
      <c r="G43" s="307"/>
      <c r="H43" s="309"/>
      <c r="I43" s="311"/>
      <c r="J43" s="68"/>
      <c r="K43" s="78">
        <v>37.5</v>
      </c>
      <c r="L43" s="87"/>
      <c r="M43" s="68"/>
      <c r="N43" s="78">
        <v>0</v>
      </c>
      <c r="O43" s="87"/>
      <c r="P43" s="68"/>
      <c r="Q43" s="78">
        <v>-37.5</v>
      </c>
      <c r="R43" s="87"/>
    </row>
    <row r="44" spans="1:18" ht="13.5" customHeight="1" thickTop="1" x14ac:dyDescent="0.15">
      <c r="A44" s="12" t="s">
        <v>60</v>
      </c>
      <c r="B44" s="27"/>
      <c r="C44" s="292">
        <v>144</v>
      </c>
      <c r="D44" s="294" t="s">
        <v>64</v>
      </c>
      <c r="E44" s="296" t="s">
        <v>64</v>
      </c>
      <c r="F44" s="298" t="s">
        <v>64</v>
      </c>
      <c r="G44" s="300" t="s">
        <v>64</v>
      </c>
      <c r="H44" s="285" t="s">
        <v>64</v>
      </c>
      <c r="I44" s="287" t="s">
        <v>64</v>
      </c>
      <c r="J44" s="280">
        <v>36</v>
      </c>
      <c r="K44" s="281">
        <v>80</v>
      </c>
      <c r="L44" s="282">
        <v>26</v>
      </c>
      <c r="M44" s="280">
        <v>10</v>
      </c>
      <c r="N44" s="281">
        <v>110</v>
      </c>
      <c r="O44" s="282">
        <v>21</v>
      </c>
      <c r="P44" s="280">
        <v>26</v>
      </c>
      <c r="Q44" s="281">
        <v>81</v>
      </c>
      <c r="R44" s="282">
        <v>35</v>
      </c>
    </row>
    <row r="45" spans="1:18" ht="13.5" customHeight="1" x14ac:dyDescent="0.15">
      <c r="A45" s="273"/>
      <c r="B45" s="275"/>
      <c r="C45" s="293"/>
      <c r="D45" s="295"/>
      <c r="E45" s="297"/>
      <c r="F45" s="299"/>
      <c r="G45" s="301"/>
      <c r="H45" s="286"/>
      <c r="I45" s="288"/>
      <c r="J45" s="74"/>
      <c r="K45" s="283">
        <v>7</v>
      </c>
      <c r="L45" s="94"/>
      <c r="M45" s="74"/>
      <c r="N45" s="283">
        <v>-7.8</v>
      </c>
      <c r="O45" s="94"/>
      <c r="P45" s="74"/>
      <c r="Q45" s="283">
        <v>-6.3</v>
      </c>
      <c r="R45" s="94"/>
    </row>
    <row r="46" spans="1:18" x14ac:dyDescent="0.15">
      <c r="F46" s="3"/>
      <c r="J46" s="3" t="s">
        <v>45</v>
      </c>
    </row>
    <row r="47" spans="1:18" x14ac:dyDescent="0.15">
      <c r="A47" s="3"/>
      <c r="B47" s="3"/>
      <c r="D47" s="45"/>
      <c r="E47" s="45"/>
      <c r="F47" s="60"/>
    </row>
    <row r="48" spans="1:18" x14ac:dyDescent="0.15">
      <c r="A48" s="3"/>
      <c r="B48" s="3"/>
    </row>
    <row r="49" spans="1:2" x14ac:dyDescent="0.15">
      <c r="A49" s="3"/>
      <c r="B49" s="3"/>
    </row>
    <row r="50" spans="1:2" x14ac:dyDescent="0.15">
      <c r="A50" s="3"/>
      <c r="B50" s="3"/>
    </row>
    <row r="51" spans="1:2" ht="10.5" customHeight="1" x14ac:dyDescent="0.15"/>
    <row r="52"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297A-0944-4DE8-B59A-03AEAE4EC491}">
  <sheetPr>
    <tabColor theme="9" tint="-0.249977111117893"/>
  </sheetPr>
  <dimension ref="A1:R52"/>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x14ac:dyDescent="0.15">
      <c r="A1" s="4" t="s">
        <v>112</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78</v>
      </c>
      <c r="D6" s="34">
        <v>32227374</v>
      </c>
      <c r="E6" s="47">
        <v>26807725</v>
      </c>
      <c r="F6" s="361">
        <v>20.216743494645655</v>
      </c>
      <c r="G6" s="61">
        <v>30477875</v>
      </c>
      <c r="H6" s="63">
        <v>24860445</v>
      </c>
      <c r="I6" s="361">
        <v>22.595854579433322</v>
      </c>
      <c r="J6" s="66">
        <v>15</v>
      </c>
      <c r="K6" s="76">
        <v>42</v>
      </c>
      <c r="L6" s="85">
        <v>20</v>
      </c>
      <c r="M6" s="66">
        <v>2</v>
      </c>
      <c r="N6" s="76">
        <v>60</v>
      </c>
      <c r="O6" s="85">
        <v>14</v>
      </c>
      <c r="P6" s="66">
        <v>18</v>
      </c>
      <c r="Q6" s="76">
        <v>40</v>
      </c>
      <c r="R6" s="85">
        <v>19</v>
      </c>
    </row>
    <row r="7" spans="1:18" ht="13.5" customHeight="1" x14ac:dyDescent="0.15">
      <c r="A7" s="8"/>
      <c r="B7" s="266"/>
      <c r="C7" s="293"/>
      <c r="D7" s="35" t="s">
        <v>64</v>
      </c>
      <c r="E7" s="48" t="s">
        <v>64</v>
      </c>
      <c r="F7" s="362"/>
      <c r="G7" s="41" t="s">
        <v>64</v>
      </c>
      <c r="H7" s="54" t="s">
        <v>64</v>
      </c>
      <c r="I7" s="368"/>
      <c r="J7" s="67"/>
      <c r="K7" s="267">
        <v>-6.5</v>
      </c>
      <c r="L7" s="86"/>
      <c r="M7" s="67"/>
      <c r="N7" s="267">
        <v>-15.8</v>
      </c>
      <c r="O7" s="86"/>
      <c r="P7" s="67"/>
      <c r="Q7" s="267">
        <v>-1.3</v>
      </c>
      <c r="R7" s="86"/>
    </row>
    <row r="8" spans="1:18" ht="13.5" customHeight="1" x14ac:dyDescent="0.15">
      <c r="A8" s="289" t="s">
        <v>56</v>
      </c>
      <c r="B8" s="268" t="s">
        <v>57</v>
      </c>
      <c r="C8" s="321">
        <v>11</v>
      </c>
      <c r="D8" s="34">
        <v>1810046</v>
      </c>
      <c r="E8" s="47">
        <v>1638645</v>
      </c>
      <c r="F8" s="361">
        <v>10.459922680019162</v>
      </c>
      <c r="G8" s="323" t="s">
        <v>64</v>
      </c>
      <c r="H8" s="324" t="s">
        <v>64</v>
      </c>
      <c r="I8" s="345" t="s">
        <v>64</v>
      </c>
      <c r="J8" s="66">
        <v>4</v>
      </c>
      <c r="K8" s="76">
        <v>5</v>
      </c>
      <c r="L8" s="85">
        <v>2</v>
      </c>
      <c r="M8" s="66">
        <v>0</v>
      </c>
      <c r="N8" s="76">
        <v>9</v>
      </c>
      <c r="O8" s="85">
        <v>2</v>
      </c>
      <c r="P8" s="66">
        <v>4</v>
      </c>
      <c r="Q8" s="76">
        <v>5</v>
      </c>
      <c r="R8" s="85">
        <v>2</v>
      </c>
    </row>
    <row r="9" spans="1:18" ht="13.5" customHeight="1" x14ac:dyDescent="0.15">
      <c r="A9" s="289"/>
      <c r="B9" s="269"/>
      <c r="C9" s="355"/>
      <c r="D9" s="36">
        <v>5.6164861586302379</v>
      </c>
      <c r="E9" s="49">
        <v>6.1125850850827517</v>
      </c>
      <c r="F9" s="360"/>
      <c r="G9" s="315"/>
      <c r="H9" s="316"/>
      <c r="I9" s="346"/>
      <c r="J9" s="68"/>
      <c r="K9" s="78">
        <v>18.2</v>
      </c>
      <c r="L9" s="87"/>
      <c r="M9" s="68"/>
      <c r="N9" s="78">
        <v>-18.2</v>
      </c>
      <c r="O9" s="87"/>
      <c r="P9" s="68"/>
      <c r="Q9" s="78">
        <v>18.2</v>
      </c>
      <c r="R9" s="87"/>
    </row>
    <row r="10" spans="1:18" ht="13.5" customHeight="1" x14ac:dyDescent="0.15">
      <c r="A10" s="289"/>
      <c r="B10" s="270" t="s">
        <v>100</v>
      </c>
      <c r="C10" s="354">
        <v>7</v>
      </c>
      <c r="D10" s="37">
        <v>967605</v>
      </c>
      <c r="E10" s="50">
        <v>792496</v>
      </c>
      <c r="F10" s="356">
        <v>22.095884395631018</v>
      </c>
      <c r="G10" s="37">
        <v>751637</v>
      </c>
      <c r="H10" s="50">
        <v>715506</v>
      </c>
      <c r="I10" s="356">
        <v>5.0497130701908901</v>
      </c>
      <c r="J10" s="69">
        <v>0</v>
      </c>
      <c r="K10" s="79">
        <v>6</v>
      </c>
      <c r="L10" s="88">
        <v>1</v>
      </c>
      <c r="M10" s="69">
        <v>0</v>
      </c>
      <c r="N10" s="79">
        <v>6</v>
      </c>
      <c r="O10" s="88">
        <v>1</v>
      </c>
      <c r="P10" s="69">
        <v>1</v>
      </c>
      <c r="Q10" s="79">
        <v>5</v>
      </c>
      <c r="R10" s="88">
        <v>1</v>
      </c>
    </row>
    <row r="11" spans="1:18" ht="13.5" customHeight="1" x14ac:dyDescent="0.15">
      <c r="A11" s="289"/>
      <c r="B11" s="269"/>
      <c r="C11" s="355"/>
      <c r="D11" s="36">
        <v>3.0024320318496942</v>
      </c>
      <c r="E11" s="49">
        <v>2.9562225067587793</v>
      </c>
      <c r="F11" s="360"/>
      <c r="G11" s="36">
        <v>2.4661725924133493</v>
      </c>
      <c r="H11" s="49">
        <v>2.8780900744133904</v>
      </c>
      <c r="I11" s="369"/>
      <c r="J11" s="68"/>
      <c r="K11" s="78">
        <v>-14.3</v>
      </c>
      <c r="L11" s="87"/>
      <c r="M11" s="68"/>
      <c r="N11" s="78">
        <v>-14.3</v>
      </c>
      <c r="O11" s="87"/>
      <c r="P11" s="68"/>
      <c r="Q11" s="78">
        <v>0</v>
      </c>
      <c r="R11" s="87"/>
    </row>
    <row r="12" spans="1:18" ht="12" customHeight="1" x14ac:dyDescent="0.15">
      <c r="A12" s="289"/>
      <c r="B12" s="271" t="s">
        <v>58</v>
      </c>
      <c r="C12" s="358">
        <v>9</v>
      </c>
      <c r="D12" s="38">
        <v>3510867</v>
      </c>
      <c r="E12" s="51">
        <v>2126099</v>
      </c>
      <c r="F12" s="359">
        <v>65.131868271421041</v>
      </c>
      <c r="G12" s="38">
        <v>3559943</v>
      </c>
      <c r="H12" s="51">
        <v>2070354</v>
      </c>
      <c r="I12" s="359">
        <v>71.948517016896631</v>
      </c>
      <c r="J12" s="70">
        <v>2</v>
      </c>
      <c r="K12" s="272">
        <v>2</v>
      </c>
      <c r="L12" s="89">
        <v>5</v>
      </c>
      <c r="M12" s="70">
        <v>0</v>
      </c>
      <c r="N12" s="272">
        <v>5</v>
      </c>
      <c r="O12" s="89">
        <v>4</v>
      </c>
      <c r="P12" s="70">
        <v>4</v>
      </c>
      <c r="Q12" s="272">
        <v>3</v>
      </c>
      <c r="R12" s="89">
        <v>2</v>
      </c>
    </row>
    <row r="13" spans="1:18" ht="13.5" customHeight="1" x14ac:dyDescent="0.15">
      <c r="A13" s="289"/>
      <c r="B13" s="269"/>
      <c r="C13" s="355"/>
      <c r="D13" s="36">
        <v>10.894052366786076</v>
      </c>
      <c r="E13" s="49">
        <v>7.9309191660239726</v>
      </c>
      <c r="F13" s="360"/>
      <c r="G13" s="36">
        <v>11.680417351931524</v>
      </c>
      <c r="H13" s="49">
        <v>8.3279040258531172</v>
      </c>
      <c r="I13" s="369"/>
      <c r="J13" s="68"/>
      <c r="K13" s="78">
        <v>-33.299999999999997</v>
      </c>
      <c r="L13" s="87"/>
      <c r="M13" s="68"/>
      <c r="N13" s="78">
        <v>-44.4</v>
      </c>
      <c r="O13" s="87"/>
      <c r="P13" s="68"/>
      <c r="Q13" s="78">
        <v>22.2</v>
      </c>
      <c r="R13" s="87"/>
    </row>
    <row r="14" spans="1:18" ht="13.5" customHeight="1" x14ac:dyDescent="0.15">
      <c r="A14" s="289"/>
      <c r="B14" s="271" t="s">
        <v>72</v>
      </c>
      <c r="C14" s="358">
        <v>10</v>
      </c>
      <c r="D14" s="38">
        <v>1439596</v>
      </c>
      <c r="E14" s="51">
        <v>1170180</v>
      </c>
      <c r="F14" s="359">
        <v>23.023466475243112</v>
      </c>
      <c r="G14" s="38">
        <v>1449629</v>
      </c>
      <c r="H14" s="51">
        <v>1530264</v>
      </c>
      <c r="I14" s="359">
        <v>-5.2693522163496027</v>
      </c>
      <c r="J14" s="70">
        <v>0</v>
      </c>
      <c r="K14" s="272">
        <v>6</v>
      </c>
      <c r="L14" s="89">
        <v>4</v>
      </c>
      <c r="M14" s="70">
        <v>1</v>
      </c>
      <c r="N14" s="272">
        <v>7</v>
      </c>
      <c r="O14" s="89">
        <v>2</v>
      </c>
      <c r="P14" s="70">
        <v>4</v>
      </c>
      <c r="Q14" s="272">
        <v>6</v>
      </c>
      <c r="R14" s="89">
        <v>0</v>
      </c>
    </row>
    <row r="15" spans="1:18" ht="13.5" customHeight="1" x14ac:dyDescent="0.15">
      <c r="A15" s="289"/>
      <c r="B15" s="269"/>
      <c r="C15" s="355"/>
      <c r="D15" s="36">
        <v>4.4669975282503627</v>
      </c>
      <c r="E15" s="49">
        <v>4.3650850640999934</v>
      </c>
      <c r="F15" s="360"/>
      <c r="G15" s="36">
        <v>4.7563322574162399</v>
      </c>
      <c r="H15" s="49">
        <v>6.1554167674794238</v>
      </c>
      <c r="I15" s="369"/>
      <c r="J15" s="68"/>
      <c r="K15" s="78">
        <v>-40</v>
      </c>
      <c r="L15" s="87"/>
      <c r="M15" s="68"/>
      <c r="N15" s="78">
        <v>-10</v>
      </c>
      <c r="O15" s="87"/>
      <c r="P15" s="68"/>
      <c r="Q15" s="78">
        <v>40</v>
      </c>
      <c r="R15" s="87"/>
    </row>
    <row r="16" spans="1:18" ht="13.5" customHeight="1" x14ac:dyDescent="0.15">
      <c r="A16" s="289"/>
      <c r="B16" s="342" t="s">
        <v>107</v>
      </c>
      <c r="C16" s="358">
        <v>11</v>
      </c>
      <c r="D16" s="38">
        <v>1564681</v>
      </c>
      <c r="E16" s="51">
        <v>1824880</v>
      </c>
      <c r="F16" s="359">
        <v>-14.258416991802207</v>
      </c>
      <c r="G16" s="38">
        <v>2603314</v>
      </c>
      <c r="H16" s="51">
        <v>1869288</v>
      </c>
      <c r="I16" s="359">
        <v>39.267678388776886</v>
      </c>
      <c r="J16" s="70">
        <v>4</v>
      </c>
      <c r="K16" s="272">
        <v>4</v>
      </c>
      <c r="L16" s="89">
        <v>3</v>
      </c>
      <c r="M16" s="70">
        <v>0</v>
      </c>
      <c r="N16" s="272">
        <v>10</v>
      </c>
      <c r="O16" s="89">
        <v>1</v>
      </c>
      <c r="P16" s="70">
        <v>2</v>
      </c>
      <c r="Q16" s="272">
        <v>5</v>
      </c>
      <c r="R16" s="89">
        <v>4</v>
      </c>
    </row>
    <row r="17" spans="1:18" ht="13.5" customHeight="1" x14ac:dyDescent="0.15">
      <c r="A17" s="289"/>
      <c r="B17" s="343"/>
      <c r="C17" s="355"/>
      <c r="D17" s="36">
        <v>4.8551303000982955</v>
      </c>
      <c r="E17" s="49">
        <v>6.8072915549529096</v>
      </c>
      <c r="F17" s="360"/>
      <c r="G17" s="36">
        <v>8.5416519360355672</v>
      </c>
      <c r="H17" s="49">
        <v>7.5191252610321335</v>
      </c>
      <c r="I17" s="369"/>
      <c r="J17" s="68"/>
      <c r="K17" s="78">
        <v>9.1</v>
      </c>
      <c r="L17" s="87"/>
      <c r="M17" s="68"/>
      <c r="N17" s="78">
        <v>-9.1</v>
      </c>
      <c r="O17" s="87"/>
      <c r="P17" s="68"/>
      <c r="Q17" s="78">
        <v>-18.2</v>
      </c>
      <c r="R17" s="87"/>
    </row>
    <row r="18" spans="1:18" ht="13.5" customHeight="1" x14ac:dyDescent="0.15">
      <c r="A18" s="289"/>
      <c r="B18" s="342" t="s">
        <v>102</v>
      </c>
      <c r="C18" s="358">
        <v>14</v>
      </c>
      <c r="D18" s="38">
        <v>11079463</v>
      </c>
      <c r="E18" s="51">
        <v>8927603</v>
      </c>
      <c r="F18" s="359">
        <v>24.103446356205581</v>
      </c>
      <c r="G18" s="38">
        <v>10167563</v>
      </c>
      <c r="H18" s="51">
        <v>8153881</v>
      </c>
      <c r="I18" s="359">
        <v>24.695994459570841</v>
      </c>
      <c r="J18" s="70">
        <v>1</v>
      </c>
      <c r="K18" s="272">
        <v>11</v>
      </c>
      <c r="L18" s="89">
        <v>2</v>
      </c>
      <c r="M18" s="70">
        <v>0</v>
      </c>
      <c r="N18" s="272">
        <v>10</v>
      </c>
      <c r="O18" s="89">
        <v>3</v>
      </c>
      <c r="P18" s="70">
        <v>0</v>
      </c>
      <c r="Q18" s="272">
        <v>9</v>
      </c>
      <c r="R18" s="89">
        <v>5</v>
      </c>
    </row>
    <row r="19" spans="1:18" ht="13.5" customHeight="1" x14ac:dyDescent="0.15">
      <c r="A19" s="289"/>
      <c r="B19" s="343"/>
      <c r="C19" s="355"/>
      <c r="D19" s="36">
        <v>34.379043728477541</v>
      </c>
      <c r="E19" s="49">
        <v>33.302352213774199</v>
      </c>
      <c r="F19" s="360"/>
      <c r="G19" s="36">
        <v>33.360472145777884</v>
      </c>
      <c r="H19" s="49">
        <v>32.798612414218653</v>
      </c>
      <c r="I19" s="369"/>
      <c r="J19" s="68"/>
      <c r="K19" s="78">
        <v>-7.1</v>
      </c>
      <c r="L19" s="87"/>
      <c r="M19" s="68"/>
      <c r="N19" s="78">
        <v>-23.1</v>
      </c>
      <c r="O19" s="87"/>
      <c r="P19" s="68"/>
      <c r="Q19" s="78">
        <v>-35.700000000000003</v>
      </c>
      <c r="R19" s="87"/>
    </row>
    <row r="20" spans="1:18" ht="13.5" customHeight="1" x14ac:dyDescent="0.15">
      <c r="A20" s="289"/>
      <c r="B20" s="271" t="s">
        <v>105</v>
      </c>
      <c r="C20" s="358">
        <v>9</v>
      </c>
      <c r="D20" s="38">
        <v>3797872</v>
      </c>
      <c r="E20" s="51">
        <v>3230052</v>
      </c>
      <c r="F20" s="359">
        <v>17.579283553329788</v>
      </c>
      <c r="G20" s="38">
        <v>3526699</v>
      </c>
      <c r="H20" s="51">
        <v>3232735</v>
      </c>
      <c r="I20" s="359">
        <v>9.0933528420980849</v>
      </c>
      <c r="J20" s="70">
        <v>2</v>
      </c>
      <c r="K20" s="272">
        <v>4</v>
      </c>
      <c r="L20" s="89">
        <v>2</v>
      </c>
      <c r="M20" s="70">
        <v>0</v>
      </c>
      <c r="N20" s="272">
        <v>7</v>
      </c>
      <c r="O20" s="89">
        <v>1</v>
      </c>
      <c r="P20" s="70">
        <v>1</v>
      </c>
      <c r="Q20" s="272">
        <v>3</v>
      </c>
      <c r="R20" s="89">
        <v>4</v>
      </c>
    </row>
    <row r="21" spans="1:18" ht="13.5" customHeight="1" x14ac:dyDescent="0.15">
      <c r="A21" s="289"/>
      <c r="B21" s="269"/>
      <c r="C21" s="355"/>
      <c r="D21" s="36">
        <v>11.784615153564793</v>
      </c>
      <c r="E21" s="49">
        <v>12.048959768126538</v>
      </c>
      <c r="F21" s="360"/>
      <c r="G21" s="36">
        <v>11.571341505928482</v>
      </c>
      <c r="H21" s="49">
        <v>13.003528295651989</v>
      </c>
      <c r="I21" s="369"/>
      <c r="J21" s="68"/>
      <c r="K21" s="78">
        <v>0</v>
      </c>
      <c r="L21" s="87"/>
      <c r="M21" s="68"/>
      <c r="N21" s="78">
        <v>-12.5</v>
      </c>
      <c r="O21" s="87"/>
      <c r="P21" s="68"/>
      <c r="Q21" s="78">
        <v>-37.5</v>
      </c>
      <c r="R21" s="87"/>
    </row>
    <row r="22" spans="1:18" ht="13.5" customHeight="1" x14ac:dyDescent="0.15">
      <c r="A22" s="289"/>
      <c r="B22" s="271" t="s">
        <v>106</v>
      </c>
      <c r="C22" s="358">
        <v>7</v>
      </c>
      <c r="D22" s="38">
        <v>8057244</v>
      </c>
      <c r="E22" s="51">
        <v>7097770</v>
      </c>
      <c r="F22" s="359">
        <v>13.517964092947494</v>
      </c>
      <c r="G22" s="38">
        <v>8419090</v>
      </c>
      <c r="H22" s="51">
        <v>7288417</v>
      </c>
      <c r="I22" s="359">
        <v>15.513286355596833</v>
      </c>
      <c r="J22" s="70">
        <v>2</v>
      </c>
      <c r="K22" s="272">
        <v>4</v>
      </c>
      <c r="L22" s="89">
        <v>1</v>
      </c>
      <c r="M22" s="70">
        <v>1</v>
      </c>
      <c r="N22" s="272">
        <v>6</v>
      </c>
      <c r="O22" s="89">
        <v>0</v>
      </c>
      <c r="P22" s="70">
        <v>2</v>
      </c>
      <c r="Q22" s="272">
        <v>4</v>
      </c>
      <c r="R22" s="89">
        <v>1</v>
      </c>
    </row>
    <row r="23" spans="1:18" ht="13.5" customHeight="1" x14ac:dyDescent="0.15">
      <c r="A23" s="290"/>
      <c r="B23" s="273"/>
      <c r="C23" s="293"/>
      <c r="D23" s="39">
        <v>25.001242732343009</v>
      </c>
      <c r="E23" s="52">
        <v>26.476584641180857</v>
      </c>
      <c r="F23" s="362"/>
      <c r="G23" s="39">
        <v>27.623612210496955</v>
      </c>
      <c r="H23" s="64">
        <v>29.317323161351293</v>
      </c>
      <c r="I23" s="368"/>
      <c r="J23" s="67"/>
      <c r="K23" s="267">
        <v>14.3</v>
      </c>
      <c r="L23" s="86"/>
      <c r="M23" s="67"/>
      <c r="N23" s="267">
        <v>14.3</v>
      </c>
      <c r="O23" s="86"/>
      <c r="P23" s="67"/>
      <c r="Q23" s="267">
        <v>14.3</v>
      </c>
      <c r="R23" s="86"/>
    </row>
    <row r="24" spans="1:18" ht="13.5" customHeight="1" x14ac:dyDescent="0.15">
      <c r="A24" s="268" t="s">
        <v>50</v>
      </c>
      <c r="B24" s="274"/>
      <c r="C24" s="321">
        <v>8</v>
      </c>
      <c r="D24" s="34">
        <v>3120579</v>
      </c>
      <c r="E24" s="47">
        <v>2636205</v>
      </c>
      <c r="F24" s="361">
        <v>18.373912499217624</v>
      </c>
      <c r="G24" s="34">
        <v>1896531</v>
      </c>
      <c r="H24" s="47">
        <v>2211621</v>
      </c>
      <c r="I24" s="361">
        <v>-14.247016102668582</v>
      </c>
      <c r="J24" s="66">
        <v>2</v>
      </c>
      <c r="K24" s="76">
        <v>5</v>
      </c>
      <c r="L24" s="85">
        <v>1</v>
      </c>
      <c r="M24" s="66">
        <v>0</v>
      </c>
      <c r="N24" s="76">
        <v>8</v>
      </c>
      <c r="O24" s="85">
        <v>0</v>
      </c>
      <c r="P24" s="66">
        <v>2</v>
      </c>
      <c r="Q24" s="76">
        <v>6</v>
      </c>
      <c r="R24" s="85">
        <v>0</v>
      </c>
    </row>
    <row r="25" spans="1:18" ht="13.5" customHeight="1" x14ac:dyDescent="0.15">
      <c r="A25" s="273"/>
      <c r="B25" s="275"/>
      <c r="C25" s="293"/>
      <c r="D25" s="40" t="s">
        <v>64</v>
      </c>
      <c r="E25" s="53" t="s">
        <v>64</v>
      </c>
      <c r="F25" s="362"/>
      <c r="G25" s="62" t="s">
        <v>64</v>
      </c>
      <c r="H25" s="65" t="s">
        <v>64</v>
      </c>
      <c r="I25" s="368"/>
      <c r="J25" s="67"/>
      <c r="K25" s="267">
        <v>12.5</v>
      </c>
      <c r="L25" s="86"/>
      <c r="M25" s="67"/>
      <c r="N25" s="267">
        <v>0</v>
      </c>
      <c r="O25" s="86"/>
      <c r="P25" s="67"/>
      <c r="Q25" s="267">
        <v>25</v>
      </c>
      <c r="R25" s="86"/>
    </row>
    <row r="26" spans="1:18" ht="13.5" customHeight="1" x14ac:dyDescent="0.15">
      <c r="A26" s="8"/>
      <c r="B26" s="16" t="s">
        <v>55</v>
      </c>
      <c r="C26" s="321">
        <v>22</v>
      </c>
      <c r="D26" s="34">
        <v>4494843</v>
      </c>
      <c r="E26" s="47">
        <v>4333890</v>
      </c>
      <c r="F26" s="361">
        <v>3.713822916594566</v>
      </c>
      <c r="G26" s="323" t="s">
        <v>64</v>
      </c>
      <c r="H26" s="324" t="s">
        <v>64</v>
      </c>
      <c r="I26" s="325" t="s">
        <v>64</v>
      </c>
      <c r="J26" s="66">
        <v>5</v>
      </c>
      <c r="K26" s="76">
        <v>9</v>
      </c>
      <c r="L26" s="85">
        <v>7</v>
      </c>
      <c r="M26" s="66">
        <v>3</v>
      </c>
      <c r="N26" s="76">
        <v>15</v>
      </c>
      <c r="O26" s="85">
        <v>3</v>
      </c>
      <c r="P26" s="66">
        <v>3</v>
      </c>
      <c r="Q26" s="76">
        <v>9</v>
      </c>
      <c r="R26" s="85">
        <v>9</v>
      </c>
    </row>
    <row r="27" spans="1:18" ht="13.5" customHeight="1" x14ac:dyDescent="0.15">
      <c r="A27" s="8"/>
      <c r="B27" s="266"/>
      <c r="C27" s="293"/>
      <c r="D27" s="41" t="s">
        <v>64</v>
      </c>
      <c r="E27" s="54" t="s">
        <v>64</v>
      </c>
      <c r="F27" s="362"/>
      <c r="G27" s="327"/>
      <c r="H27" s="328"/>
      <c r="I27" s="329"/>
      <c r="J27" s="67"/>
      <c r="K27" s="267">
        <v>-9.5</v>
      </c>
      <c r="L27" s="90"/>
      <c r="M27" s="67"/>
      <c r="N27" s="267">
        <v>0</v>
      </c>
      <c r="O27" s="90"/>
      <c r="P27" s="67"/>
      <c r="Q27" s="267">
        <v>-28.6</v>
      </c>
      <c r="R27" s="90"/>
    </row>
    <row r="28" spans="1:18" ht="13.5" customHeight="1" x14ac:dyDescent="0.15">
      <c r="A28" s="289" t="s">
        <v>7</v>
      </c>
      <c r="B28" s="276" t="s">
        <v>53</v>
      </c>
      <c r="C28" s="365">
        <v>10</v>
      </c>
      <c r="D28" s="42">
        <v>3919777</v>
      </c>
      <c r="E28" s="55">
        <v>3809643</v>
      </c>
      <c r="F28" s="367">
        <v>2.8909270501199273</v>
      </c>
      <c r="G28" s="337" t="s">
        <v>64</v>
      </c>
      <c r="H28" s="339" t="s">
        <v>64</v>
      </c>
      <c r="I28" s="330" t="s">
        <v>64</v>
      </c>
      <c r="J28" s="71">
        <v>3</v>
      </c>
      <c r="K28" s="277">
        <v>4</v>
      </c>
      <c r="L28" s="91">
        <v>3</v>
      </c>
      <c r="M28" s="95">
        <v>1</v>
      </c>
      <c r="N28" s="277">
        <v>7</v>
      </c>
      <c r="O28" s="91">
        <v>2</v>
      </c>
      <c r="P28" s="95">
        <v>2</v>
      </c>
      <c r="Q28" s="277">
        <v>4</v>
      </c>
      <c r="R28" s="91">
        <v>4</v>
      </c>
    </row>
    <row r="29" spans="1:18" ht="13.5" customHeight="1" x14ac:dyDescent="0.15">
      <c r="A29" s="289"/>
      <c r="B29" s="278"/>
      <c r="C29" s="366"/>
      <c r="D29" s="43">
        <v>87.206093738980428</v>
      </c>
      <c r="E29" s="56">
        <v>87.903546236752661</v>
      </c>
      <c r="F29" s="360"/>
      <c r="G29" s="338"/>
      <c r="H29" s="340"/>
      <c r="I29" s="331"/>
      <c r="J29" s="72"/>
      <c r="K29" s="82">
        <v>0</v>
      </c>
      <c r="L29" s="92"/>
      <c r="M29" s="72"/>
      <c r="N29" s="82">
        <v>-10</v>
      </c>
      <c r="O29" s="92"/>
      <c r="P29" s="72"/>
      <c r="Q29" s="82">
        <v>-20</v>
      </c>
      <c r="R29" s="92"/>
    </row>
    <row r="30" spans="1:18" ht="13.5" customHeight="1" x14ac:dyDescent="0.15">
      <c r="A30" s="289"/>
      <c r="B30" s="271" t="s">
        <v>101</v>
      </c>
      <c r="C30" s="363">
        <v>12</v>
      </c>
      <c r="D30" s="38">
        <v>575066</v>
      </c>
      <c r="E30" s="51">
        <v>524247</v>
      </c>
      <c r="F30" s="359">
        <v>9.6937130779956675</v>
      </c>
      <c r="G30" s="318" t="s">
        <v>64</v>
      </c>
      <c r="H30" s="319" t="s">
        <v>64</v>
      </c>
      <c r="I30" s="320" t="s">
        <v>64</v>
      </c>
      <c r="J30" s="70">
        <v>2</v>
      </c>
      <c r="K30" s="272">
        <v>5</v>
      </c>
      <c r="L30" s="89">
        <v>4</v>
      </c>
      <c r="M30" s="70">
        <v>2</v>
      </c>
      <c r="N30" s="272">
        <v>8</v>
      </c>
      <c r="O30" s="89">
        <v>1</v>
      </c>
      <c r="P30" s="70">
        <v>1</v>
      </c>
      <c r="Q30" s="272">
        <v>5</v>
      </c>
      <c r="R30" s="89">
        <v>5</v>
      </c>
    </row>
    <row r="31" spans="1:18" ht="13.5" customHeight="1" x14ac:dyDescent="0.15">
      <c r="A31" s="290"/>
      <c r="B31" s="273"/>
      <c r="C31" s="364"/>
      <c r="D31" s="39">
        <v>12.793906261019572</v>
      </c>
      <c r="E31" s="52">
        <v>12.096453763247336</v>
      </c>
      <c r="F31" s="362"/>
      <c r="G31" s="327"/>
      <c r="H31" s="328"/>
      <c r="I31" s="329"/>
      <c r="J31" s="67"/>
      <c r="K31" s="267">
        <v>-18.2</v>
      </c>
      <c r="L31" s="86"/>
      <c r="M31" s="67"/>
      <c r="N31" s="267">
        <v>9.1</v>
      </c>
      <c r="O31" s="86"/>
      <c r="P31" s="67"/>
      <c r="Q31" s="267">
        <v>-36.4</v>
      </c>
      <c r="R31" s="86"/>
    </row>
    <row r="32" spans="1:18" ht="13.5" customHeight="1" x14ac:dyDescent="0.15">
      <c r="A32" s="7"/>
      <c r="B32" s="16" t="s">
        <v>55</v>
      </c>
      <c r="C32" s="321">
        <v>35</v>
      </c>
      <c r="D32" s="34">
        <v>2374614</v>
      </c>
      <c r="E32" s="47">
        <v>2103246</v>
      </c>
      <c r="F32" s="361">
        <v>12.90234237935077</v>
      </c>
      <c r="G32" s="323" t="s">
        <v>64</v>
      </c>
      <c r="H32" s="324" t="s">
        <v>64</v>
      </c>
      <c r="I32" s="325" t="s">
        <v>64</v>
      </c>
      <c r="J32" s="66">
        <v>11</v>
      </c>
      <c r="K32" s="76">
        <v>18</v>
      </c>
      <c r="L32" s="85">
        <v>5</v>
      </c>
      <c r="M32" s="66">
        <v>4</v>
      </c>
      <c r="N32" s="76">
        <v>24</v>
      </c>
      <c r="O32" s="85">
        <v>6</v>
      </c>
      <c r="P32" s="66">
        <v>8</v>
      </c>
      <c r="Q32" s="76">
        <v>13</v>
      </c>
      <c r="R32" s="85">
        <v>13</v>
      </c>
    </row>
    <row r="33" spans="1:18" ht="13.5" customHeight="1" x14ac:dyDescent="0.15">
      <c r="A33" s="11"/>
      <c r="B33" s="266"/>
      <c r="C33" s="293"/>
      <c r="D33" s="35" t="s">
        <v>64</v>
      </c>
      <c r="E33" s="48" t="s">
        <v>64</v>
      </c>
      <c r="F33" s="362"/>
      <c r="G33" s="327"/>
      <c r="H33" s="328"/>
      <c r="I33" s="329"/>
      <c r="J33" s="67"/>
      <c r="K33" s="267">
        <v>17.600000000000001</v>
      </c>
      <c r="L33" s="86"/>
      <c r="M33" s="67"/>
      <c r="N33" s="267">
        <v>-5.9</v>
      </c>
      <c r="O33" s="86"/>
      <c r="P33" s="67"/>
      <c r="Q33" s="267">
        <v>-14.7</v>
      </c>
      <c r="R33" s="86"/>
    </row>
    <row r="34" spans="1:18" ht="13.5" customHeight="1" x14ac:dyDescent="0.15">
      <c r="A34" s="289" t="s">
        <v>51</v>
      </c>
      <c r="B34" s="268" t="s">
        <v>99</v>
      </c>
      <c r="C34" s="321">
        <v>12</v>
      </c>
      <c r="D34" s="34">
        <v>297296</v>
      </c>
      <c r="E34" s="47">
        <v>271396</v>
      </c>
      <c r="F34" s="361">
        <v>9.5432504532122664</v>
      </c>
      <c r="G34" s="323" t="s">
        <v>64</v>
      </c>
      <c r="H34" s="324" t="s">
        <v>64</v>
      </c>
      <c r="I34" s="325" t="s">
        <v>64</v>
      </c>
      <c r="J34" s="66">
        <v>4</v>
      </c>
      <c r="K34" s="76">
        <v>4</v>
      </c>
      <c r="L34" s="85">
        <v>3</v>
      </c>
      <c r="M34" s="66">
        <v>1</v>
      </c>
      <c r="N34" s="76">
        <v>7</v>
      </c>
      <c r="O34" s="85">
        <v>3</v>
      </c>
      <c r="P34" s="66">
        <v>3</v>
      </c>
      <c r="Q34" s="76">
        <v>6</v>
      </c>
      <c r="R34" s="85">
        <v>2</v>
      </c>
    </row>
    <row r="35" spans="1:18" ht="13.5" customHeight="1" x14ac:dyDescent="0.15">
      <c r="A35" s="289"/>
      <c r="B35" s="269"/>
      <c r="C35" s="355"/>
      <c r="D35" s="36">
        <v>12.519761106436667</v>
      </c>
      <c r="E35" s="49">
        <v>12.903673654912454</v>
      </c>
      <c r="F35" s="360"/>
      <c r="G35" s="315"/>
      <c r="H35" s="316"/>
      <c r="I35" s="317"/>
      <c r="J35" s="68"/>
      <c r="K35" s="78">
        <v>9.1</v>
      </c>
      <c r="L35" s="87"/>
      <c r="M35" s="68"/>
      <c r="N35" s="78">
        <v>-18.2</v>
      </c>
      <c r="O35" s="87"/>
      <c r="P35" s="68"/>
      <c r="Q35" s="78">
        <v>9.1</v>
      </c>
      <c r="R35" s="87"/>
    </row>
    <row r="36" spans="1:18" ht="13.5" customHeight="1" x14ac:dyDescent="0.15">
      <c r="A36" s="289"/>
      <c r="B36" s="271" t="s">
        <v>104</v>
      </c>
      <c r="C36" s="358">
        <v>5</v>
      </c>
      <c r="D36" s="38">
        <v>349353</v>
      </c>
      <c r="E36" s="51">
        <v>250676</v>
      </c>
      <c r="F36" s="359">
        <v>39.364358773875438</v>
      </c>
      <c r="G36" s="318" t="s">
        <v>64</v>
      </c>
      <c r="H36" s="319" t="s">
        <v>64</v>
      </c>
      <c r="I36" s="320" t="s">
        <v>64</v>
      </c>
      <c r="J36" s="70">
        <v>1</v>
      </c>
      <c r="K36" s="272">
        <v>4</v>
      </c>
      <c r="L36" s="89">
        <v>0</v>
      </c>
      <c r="M36" s="70">
        <v>1</v>
      </c>
      <c r="N36" s="272">
        <v>4</v>
      </c>
      <c r="O36" s="89">
        <v>0</v>
      </c>
      <c r="P36" s="70">
        <v>2</v>
      </c>
      <c r="Q36" s="272">
        <v>3</v>
      </c>
      <c r="R36" s="89">
        <v>0</v>
      </c>
    </row>
    <row r="37" spans="1:18" ht="13.5" customHeight="1" x14ac:dyDescent="0.15">
      <c r="A37" s="289"/>
      <c r="B37" s="279"/>
      <c r="C37" s="355"/>
      <c r="D37" s="36">
        <v>14.711991085709089</v>
      </c>
      <c r="E37" s="49">
        <v>11.918529739269681</v>
      </c>
      <c r="F37" s="360"/>
      <c r="G37" s="315"/>
      <c r="H37" s="316"/>
      <c r="I37" s="317"/>
      <c r="J37" s="68"/>
      <c r="K37" s="78">
        <v>20</v>
      </c>
      <c r="L37" s="87"/>
      <c r="M37" s="68"/>
      <c r="N37" s="78">
        <v>20</v>
      </c>
      <c r="O37" s="87"/>
      <c r="P37" s="68"/>
      <c r="Q37" s="78">
        <v>40</v>
      </c>
      <c r="R37" s="87"/>
    </row>
    <row r="38" spans="1:18" ht="13.5" customHeight="1" x14ac:dyDescent="0.15">
      <c r="A38" s="289"/>
      <c r="B38" s="271" t="s">
        <v>84</v>
      </c>
      <c r="C38" s="358">
        <v>5</v>
      </c>
      <c r="D38" s="38">
        <v>1027116</v>
      </c>
      <c r="E38" s="51">
        <v>995418</v>
      </c>
      <c r="F38" s="359">
        <v>3.1843908790076085</v>
      </c>
      <c r="G38" s="318" t="s">
        <v>64</v>
      </c>
      <c r="H38" s="319" t="s">
        <v>64</v>
      </c>
      <c r="I38" s="320" t="s">
        <v>64</v>
      </c>
      <c r="J38" s="70">
        <v>0</v>
      </c>
      <c r="K38" s="272">
        <v>5</v>
      </c>
      <c r="L38" s="89">
        <v>0</v>
      </c>
      <c r="M38" s="70">
        <v>0</v>
      </c>
      <c r="N38" s="272">
        <v>5</v>
      </c>
      <c r="O38" s="89">
        <v>0</v>
      </c>
      <c r="P38" s="70">
        <v>1</v>
      </c>
      <c r="Q38" s="272">
        <v>2</v>
      </c>
      <c r="R38" s="89">
        <v>2</v>
      </c>
    </row>
    <row r="39" spans="1:18" ht="13.5" customHeight="1" x14ac:dyDescent="0.15">
      <c r="A39" s="289"/>
      <c r="B39" s="269"/>
      <c r="C39" s="355"/>
      <c r="D39" s="36">
        <v>43.254019390098769</v>
      </c>
      <c r="E39" s="49">
        <v>47.327702037707432</v>
      </c>
      <c r="F39" s="360"/>
      <c r="G39" s="315"/>
      <c r="H39" s="316"/>
      <c r="I39" s="317"/>
      <c r="J39" s="68"/>
      <c r="K39" s="78">
        <v>0</v>
      </c>
      <c r="L39" s="87"/>
      <c r="M39" s="68"/>
      <c r="N39" s="78">
        <v>0</v>
      </c>
      <c r="O39" s="87"/>
      <c r="P39" s="68"/>
      <c r="Q39" s="78">
        <v>-20</v>
      </c>
      <c r="R39" s="87"/>
    </row>
    <row r="40" spans="1:18" ht="13.5" customHeight="1" x14ac:dyDescent="0.15">
      <c r="A40" s="289"/>
      <c r="B40" s="271" t="s">
        <v>103</v>
      </c>
      <c r="C40" s="358">
        <v>5</v>
      </c>
      <c r="D40" s="38">
        <v>450226</v>
      </c>
      <c r="E40" s="51">
        <v>393163</v>
      </c>
      <c r="F40" s="359">
        <v>14.513827598222619</v>
      </c>
      <c r="G40" s="306" t="s">
        <v>64</v>
      </c>
      <c r="H40" s="308" t="s">
        <v>64</v>
      </c>
      <c r="I40" s="310" t="s">
        <v>64</v>
      </c>
      <c r="J40" s="70">
        <v>1</v>
      </c>
      <c r="K40" s="272">
        <v>4</v>
      </c>
      <c r="L40" s="89">
        <v>0</v>
      </c>
      <c r="M40" s="70">
        <v>0</v>
      </c>
      <c r="N40" s="272">
        <v>5</v>
      </c>
      <c r="O40" s="89">
        <v>0</v>
      </c>
      <c r="P40" s="70">
        <v>1</v>
      </c>
      <c r="Q40" s="272">
        <v>2</v>
      </c>
      <c r="R40" s="89">
        <v>2</v>
      </c>
    </row>
    <row r="41" spans="1:18" ht="13.5" customHeight="1" x14ac:dyDescent="0.15">
      <c r="A41" s="289"/>
      <c r="B41" s="271"/>
      <c r="C41" s="355"/>
      <c r="D41" s="36">
        <v>18.959965703899666</v>
      </c>
      <c r="E41" s="49">
        <v>18.693153344877395</v>
      </c>
      <c r="F41" s="360"/>
      <c r="G41" s="315"/>
      <c r="H41" s="316"/>
      <c r="I41" s="317"/>
      <c r="J41" s="68"/>
      <c r="K41" s="78">
        <v>20</v>
      </c>
      <c r="L41" s="87"/>
      <c r="M41" s="68"/>
      <c r="N41" s="78">
        <v>0</v>
      </c>
      <c r="O41" s="87"/>
      <c r="P41" s="68"/>
      <c r="Q41" s="78">
        <v>-20</v>
      </c>
      <c r="R41" s="87"/>
    </row>
    <row r="42" spans="1:18" ht="13.5" customHeight="1" x14ac:dyDescent="0.15">
      <c r="A42" s="289"/>
      <c r="B42" s="26" t="s">
        <v>25</v>
      </c>
      <c r="C42" s="354">
        <v>8</v>
      </c>
      <c r="D42" s="37">
        <v>250623</v>
      </c>
      <c r="E42" s="50">
        <v>192593</v>
      </c>
      <c r="F42" s="356">
        <v>30.130897800023888</v>
      </c>
      <c r="G42" s="306" t="s">
        <v>64</v>
      </c>
      <c r="H42" s="308" t="s">
        <v>64</v>
      </c>
      <c r="I42" s="310" t="s">
        <v>64</v>
      </c>
      <c r="J42" s="70">
        <v>5</v>
      </c>
      <c r="K42" s="272">
        <v>1</v>
      </c>
      <c r="L42" s="89">
        <v>2</v>
      </c>
      <c r="M42" s="70">
        <v>2</v>
      </c>
      <c r="N42" s="272">
        <v>3</v>
      </c>
      <c r="O42" s="89">
        <v>3</v>
      </c>
      <c r="P42" s="70">
        <v>1</v>
      </c>
      <c r="Q42" s="272">
        <v>0</v>
      </c>
      <c r="R42" s="89">
        <v>7</v>
      </c>
    </row>
    <row r="43" spans="1:18" ht="13.5" customHeight="1" thickBot="1" x14ac:dyDescent="0.2">
      <c r="A43" s="291"/>
      <c r="B43" s="269"/>
      <c r="C43" s="355"/>
      <c r="D43" s="44">
        <v>10.55426271385581</v>
      </c>
      <c r="E43" s="57">
        <v>9.1569412232330407</v>
      </c>
      <c r="F43" s="357"/>
      <c r="G43" s="307"/>
      <c r="H43" s="309"/>
      <c r="I43" s="311"/>
      <c r="J43" s="68"/>
      <c r="K43" s="78">
        <v>37.5</v>
      </c>
      <c r="L43" s="87"/>
      <c r="M43" s="68"/>
      <c r="N43" s="78">
        <v>-12.5</v>
      </c>
      <c r="O43" s="87"/>
      <c r="P43" s="68"/>
      <c r="Q43" s="78">
        <v>-75</v>
      </c>
      <c r="R43" s="87"/>
    </row>
    <row r="44" spans="1:18" ht="13.5" customHeight="1" thickTop="1" x14ac:dyDescent="0.15">
      <c r="A44" s="12" t="s">
        <v>60</v>
      </c>
      <c r="B44" s="27"/>
      <c r="C44" s="292">
        <v>143</v>
      </c>
      <c r="D44" s="294" t="s">
        <v>64</v>
      </c>
      <c r="E44" s="296" t="s">
        <v>64</v>
      </c>
      <c r="F44" s="298" t="s">
        <v>64</v>
      </c>
      <c r="G44" s="300" t="s">
        <v>64</v>
      </c>
      <c r="H44" s="285" t="s">
        <v>64</v>
      </c>
      <c r="I44" s="287" t="s">
        <v>64</v>
      </c>
      <c r="J44" s="280">
        <v>33</v>
      </c>
      <c r="K44" s="281">
        <v>74</v>
      </c>
      <c r="L44" s="282">
        <v>33</v>
      </c>
      <c r="M44" s="280">
        <v>9</v>
      </c>
      <c r="N44" s="281">
        <v>107</v>
      </c>
      <c r="O44" s="282">
        <v>23</v>
      </c>
      <c r="P44" s="280">
        <v>31</v>
      </c>
      <c r="Q44" s="281">
        <v>68</v>
      </c>
      <c r="R44" s="282">
        <v>41</v>
      </c>
    </row>
    <row r="45" spans="1:18" ht="13.5" customHeight="1" x14ac:dyDescent="0.15">
      <c r="A45" s="273"/>
      <c r="B45" s="275"/>
      <c r="C45" s="293"/>
      <c r="D45" s="295"/>
      <c r="E45" s="297"/>
      <c r="F45" s="299"/>
      <c r="G45" s="301"/>
      <c r="H45" s="286"/>
      <c r="I45" s="288"/>
      <c r="J45" s="74"/>
      <c r="K45" s="283">
        <v>0</v>
      </c>
      <c r="L45" s="94"/>
      <c r="M45" s="74"/>
      <c r="N45" s="283">
        <v>-10.1</v>
      </c>
      <c r="O45" s="94"/>
      <c r="P45" s="74"/>
      <c r="Q45" s="283">
        <v>-7.1</v>
      </c>
      <c r="R45" s="94"/>
    </row>
    <row r="46" spans="1:18" x14ac:dyDescent="0.15">
      <c r="F46" s="3"/>
      <c r="J46" s="3" t="s">
        <v>45</v>
      </c>
    </row>
    <row r="47" spans="1:18" x14ac:dyDescent="0.15">
      <c r="A47" s="3"/>
      <c r="B47" s="3"/>
      <c r="D47" s="45"/>
      <c r="E47" s="45"/>
      <c r="F47" s="60"/>
    </row>
    <row r="48" spans="1:18" x14ac:dyDescent="0.15">
      <c r="A48" s="3"/>
      <c r="B48" s="3"/>
    </row>
    <row r="49" spans="1:2" x14ac:dyDescent="0.15">
      <c r="A49" s="3"/>
      <c r="B49" s="3"/>
    </row>
    <row r="50" spans="1:2" x14ac:dyDescent="0.15">
      <c r="A50" s="3"/>
      <c r="B50" s="3"/>
    </row>
    <row r="51" spans="1:2" ht="10.5" customHeight="1" x14ac:dyDescent="0.15"/>
    <row r="52"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6AE9-8B97-4CAD-A086-89345961007E}">
  <sheetPr>
    <tabColor theme="9" tint="-0.249977111117893"/>
  </sheetPr>
  <dimension ref="A1:R52"/>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x14ac:dyDescent="0.15">
      <c r="A1" s="4" t="s">
        <v>113</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78</v>
      </c>
      <c r="D6" s="34">
        <v>35308468</v>
      </c>
      <c r="E6" s="47">
        <v>30866579</v>
      </c>
      <c r="F6" s="361">
        <v>14.390609986289689</v>
      </c>
      <c r="G6" s="61">
        <v>32261609</v>
      </c>
      <c r="H6" s="63">
        <v>27595104</v>
      </c>
      <c r="I6" s="361">
        <v>16.910626609705844</v>
      </c>
      <c r="J6" s="66">
        <v>13</v>
      </c>
      <c r="K6" s="76">
        <v>42</v>
      </c>
      <c r="L6" s="85">
        <v>23</v>
      </c>
      <c r="M6" s="66">
        <v>3</v>
      </c>
      <c r="N6" s="76">
        <v>63</v>
      </c>
      <c r="O6" s="85">
        <v>12</v>
      </c>
      <c r="P6" s="66">
        <v>17</v>
      </c>
      <c r="Q6" s="76">
        <v>44</v>
      </c>
      <c r="R6" s="85">
        <v>17</v>
      </c>
    </row>
    <row r="7" spans="1:18" ht="13.5" customHeight="1" x14ac:dyDescent="0.15">
      <c r="A7" s="8"/>
      <c r="B7" s="266"/>
      <c r="C7" s="293"/>
      <c r="D7" s="35" t="s">
        <v>64</v>
      </c>
      <c r="E7" s="48" t="s">
        <v>64</v>
      </c>
      <c r="F7" s="362"/>
      <c r="G7" s="41" t="s">
        <v>64</v>
      </c>
      <c r="H7" s="54" t="s">
        <v>64</v>
      </c>
      <c r="I7" s="368"/>
      <c r="J7" s="67"/>
      <c r="K7" s="267">
        <v>-12.8</v>
      </c>
      <c r="L7" s="86"/>
      <c r="M7" s="67"/>
      <c r="N7" s="267">
        <v>-11.5</v>
      </c>
      <c r="O7" s="86"/>
      <c r="P7" s="67"/>
      <c r="Q7" s="267">
        <v>0</v>
      </c>
      <c r="R7" s="86"/>
    </row>
    <row r="8" spans="1:18" ht="13.5" customHeight="1" x14ac:dyDescent="0.15">
      <c r="A8" s="289" t="s">
        <v>56</v>
      </c>
      <c r="B8" s="268" t="s">
        <v>57</v>
      </c>
      <c r="C8" s="321">
        <v>11</v>
      </c>
      <c r="D8" s="34">
        <v>1883387</v>
      </c>
      <c r="E8" s="47">
        <v>1781971</v>
      </c>
      <c r="F8" s="361">
        <v>5.6912261759591019</v>
      </c>
      <c r="G8" s="323" t="s">
        <v>64</v>
      </c>
      <c r="H8" s="324" t="s">
        <v>64</v>
      </c>
      <c r="I8" s="345" t="s">
        <v>64</v>
      </c>
      <c r="J8" s="66">
        <v>3</v>
      </c>
      <c r="K8" s="76">
        <v>6</v>
      </c>
      <c r="L8" s="85">
        <v>2</v>
      </c>
      <c r="M8" s="66">
        <v>0</v>
      </c>
      <c r="N8" s="76">
        <v>10</v>
      </c>
      <c r="O8" s="85">
        <v>1</v>
      </c>
      <c r="P8" s="66">
        <v>3</v>
      </c>
      <c r="Q8" s="76">
        <v>6</v>
      </c>
      <c r="R8" s="85">
        <v>2</v>
      </c>
    </row>
    <row r="9" spans="1:18" ht="13.5" customHeight="1" x14ac:dyDescent="0.15">
      <c r="A9" s="289"/>
      <c r="B9" s="269"/>
      <c r="C9" s="355"/>
      <c r="D9" s="36">
        <v>5.3340943594607388</v>
      </c>
      <c r="E9" s="49">
        <v>5.7731405867815804</v>
      </c>
      <c r="F9" s="360"/>
      <c r="G9" s="315"/>
      <c r="H9" s="316"/>
      <c r="I9" s="346"/>
      <c r="J9" s="68"/>
      <c r="K9" s="78">
        <v>9.1</v>
      </c>
      <c r="L9" s="87"/>
      <c r="M9" s="68"/>
      <c r="N9" s="78">
        <v>-9.1</v>
      </c>
      <c r="O9" s="87"/>
      <c r="P9" s="68"/>
      <c r="Q9" s="78">
        <v>9.1</v>
      </c>
      <c r="R9" s="87"/>
    </row>
    <row r="10" spans="1:18" ht="13.5" customHeight="1" x14ac:dyDescent="0.15">
      <c r="A10" s="289"/>
      <c r="B10" s="270" t="s">
        <v>100</v>
      </c>
      <c r="C10" s="354">
        <v>7</v>
      </c>
      <c r="D10" s="37">
        <v>827080</v>
      </c>
      <c r="E10" s="50">
        <v>787812</v>
      </c>
      <c r="F10" s="356">
        <v>4.9844379115829582</v>
      </c>
      <c r="G10" s="37">
        <v>698262</v>
      </c>
      <c r="H10" s="50">
        <v>739974</v>
      </c>
      <c r="I10" s="356">
        <v>-5.6369548119258184</v>
      </c>
      <c r="J10" s="69">
        <v>1</v>
      </c>
      <c r="K10" s="79">
        <v>5</v>
      </c>
      <c r="L10" s="88">
        <v>1</v>
      </c>
      <c r="M10" s="69">
        <v>0</v>
      </c>
      <c r="N10" s="79">
        <v>7</v>
      </c>
      <c r="O10" s="88">
        <v>0</v>
      </c>
      <c r="P10" s="69">
        <v>1</v>
      </c>
      <c r="Q10" s="79">
        <v>5</v>
      </c>
      <c r="R10" s="88">
        <v>1</v>
      </c>
    </row>
    <row r="11" spans="1:18" ht="13.5" customHeight="1" x14ac:dyDescent="0.15">
      <c r="A11" s="289"/>
      <c r="B11" s="269"/>
      <c r="C11" s="355"/>
      <c r="D11" s="36">
        <v>2.342440912474594</v>
      </c>
      <c r="E11" s="49">
        <v>2.5523139444769698</v>
      </c>
      <c r="F11" s="360"/>
      <c r="G11" s="36">
        <v>2.1643743807074225</v>
      </c>
      <c r="H11" s="49">
        <v>2.6815408994291161</v>
      </c>
      <c r="I11" s="369"/>
      <c r="J11" s="68"/>
      <c r="K11" s="78">
        <v>0</v>
      </c>
      <c r="L11" s="87"/>
      <c r="M11" s="68"/>
      <c r="N11" s="78">
        <v>0</v>
      </c>
      <c r="O11" s="87"/>
      <c r="P11" s="68"/>
      <c r="Q11" s="78">
        <v>0</v>
      </c>
      <c r="R11" s="87"/>
    </row>
    <row r="12" spans="1:18" ht="12" customHeight="1" x14ac:dyDescent="0.15">
      <c r="A12" s="289"/>
      <c r="B12" s="271" t="s">
        <v>58</v>
      </c>
      <c r="C12" s="358">
        <v>9</v>
      </c>
      <c r="D12" s="38">
        <v>3608901</v>
      </c>
      <c r="E12" s="51">
        <v>2241476</v>
      </c>
      <c r="F12" s="359">
        <v>61.0055606216618</v>
      </c>
      <c r="G12" s="38">
        <v>3553439</v>
      </c>
      <c r="H12" s="51">
        <v>2210548</v>
      </c>
      <c r="I12" s="359">
        <v>60.749235031313503</v>
      </c>
      <c r="J12" s="70">
        <v>2</v>
      </c>
      <c r="K12" s="272">
        <v>3</v>
      </c>
      <c r="L12" s="89">
        <v>4</v>
      </c>
      <c r="M12" s="70">
        <v>1</v>
      </c>
      <c r="N12" s="272">
        <v>2</v>
      </c>
      <c r="O12" s="89">
        <v>6</v>
      </c>
      <c r="P12" s="70">
        <v>2</v>
      </c>
      <c r="Q12" s="272">
        <v>3</v>
      </c>
      <c r="R12" s="89">
        <v>4</v>
      </c>
    </row>
    <row r="13" spans="1:18" ht="13.5" customHeight="1" x14ac:dyDescent="0.15">
      <c r="A13" s="289"/>
      <c r="B13" s="269"/>
      <c r="C13" s="355"/>
      <c r="D13" s="36">
        <v>10.221063683646655</v>
      </c>
      <c r="E13" s="49">
        <v>7.2618219207253256</v>
      </c>
      <c r="F13" s="360"/>
      <c r="G13" s="36">
        <v>11.014450643177778</v>
      </c>
      <c r="H13" s="49">
        <v>8.0106529042253296</v>
      </c>
      <c r="I13" s="369"/>
      <c r="J13" s="68"/>
      <c r="K13" s="78">
        <v>-22.2</v>
      </c>
      <c r="L13" s="87"/>
      <c r="M13" s="68"/>
      <c r="N13" s="78">
        <v>-55.6</v>
      </c>
      <c r="O13" s="87"/>
      <c r="P13" s="68"/>
      <c r="Q13" s="78">
        <v>-22.2</v>
      </c>
      <c r="R13" s="87"/>
    </row>
    <row r="14" spans="1:18" ht="13.5" customHeight="1" x14ac:dyDescent="0.15">
      <c r="A14" s="289"/>
      <c r="B14" s="271" t="s">
        <v>72</v>
      </c>
      <c r="C14" s="358">
        <v>10</v>
      </c>
      <c r="D14" s="38">
        <v>1512482</v>
      </c>
      <c r="E14" s="51">
        <v>1349782</v>
      </c>
      <c r="F14" s="359">
        <v>12.053798317061563</v>
      </c>
      <c r="G14" s="38">
        <v>1565123</v>
      </c>
      <c r="H14" s="51">
        <v>1403139</v>
      </c>
      <c r="I14" s="359">
        <v>11.544401516884648</v>
      </c>
      <c r="J14" s="70">
        <v>0</v>
      </c>
      <c r="K14" s="272">
        <v>7</v>
      </c>
      <c r="L14" s="89">
        <v>3</v>
      </c>
      <c r="M14" s="70">
        <v>1</v>
      </c>
      <c r="N14" s="272">
        <v>7</v>
      </c>
      <c r="O14" s="89">
        <v>2</v>
      </c>
      <c r="P14" s="70">
        <v>4</v>
      </c>
      <c r="Q14" s="272">
        <v>5</v>
      </c>
      <c r="R14" s="89">
        <v>1</v>
      </c>
    </row>
    <row r="15" spans="1:18" ht="13.5" customHeight="1" x14ac:dyDescent="0.15">
      <c r="A15" s="289"/>
      <c r="B15" s="269"/>
      <c r="C15" s="355"/>
      <c r="D15" s="36">
        <v>4.2836239737164465</v>
      </c>
      <c r="E15" s="49">
        <v>4.3729562644438182</v>
      </c>
      <c r="F15" s="360"/>
      <c r="G15" s="36">
        <v>4.8513482387068789</v>
      </c>
      <c r="H15" s="49">
        <v>5.0847389449954603</v>
      </c>
      <c r="I15" s="369"/>
      <c r="J15" s="68"/>
      <c r="K15" s="78">
        <v>-30</v>
      </c>
      <c r="L15" s="87"/>
      <c r="M15" s="68"/>
      <c r="N15" s="78">
        <v>-10</v>
      </c>
      <c r="O15" s="87"/>
      <c r="P15" s="68"/>
      <c r="Q15" s="78">
        <v>30</v>
      </c>
      <c r="R15" s="87"/>
    </row>
    <row r="16" spans="1:18" ht="13.5" customHeight="1" x14ac:dyDescent="0.15">
      <c r="A16" s="289"/>
      <c r="B16" s="342" t="s">
        <v>107</v>
      </c>
      <c r="C16" s="358">
        <v>11</v>
      </c>
      <c r="D16" s="38">
        <v>2324307</v>
      </c>
      <c r="E16" s="51">
        <v>3564710</v>
      </c>
      <c r="F16" s="359">
        <v>-34.79674363412451</v>
      </c>
      <c r="G16" s="38">
        <v>2702711</v>
      </c>
      <c r="H16" s="51">
        <v>3641504</v>
      </c>
      <c r="I16" s="359">
        <v>-25.780364376916793</v>
      </c>
      <c r="J16" s="70">
        <v>2</v>
      </c>
      <c r="K16" s="272">
        <v>6</v>
      </c>
      <c r="L16" s="89">
        <v>3</v>
      </c>
      <c r="M16" s="70">
        <v>0</v>
      </c>
      <c r="N16" s="272">
        <v>10</v>
      </c>
      <c r="O16" s="89">
        <v>1</v>
      </c>
      <c r="P16" s="70">
        <v>2</v>
      </c>
      <c r="Q16" s="272">
        <v>6</v>
      </c>
      <c r="R16" s="89">
        <v>3</v>
      </c>
    </row>
    <row r="17" spans="1:18" ht="13.5" customHeight="1" x14ac:dyDescent="0.15">
      <c r="A17" s="289"/>
      <c r="B17" s="343"/>
      <c r="C17" s="355"/>
      <c r="D17" s="36">
        <v>6.5828599530288319</v>
      </c>
      <c r="E17" s="49">
        <v>11.548769301580197</v>
      </c>
      <c r="F17" s="360"/>
      <c r="G17" s="36">
        <v>8.377483590480562</v>
      </c>
      <c r="H17" s="49">
        <v>13.196195962878052</v>
      </c>
      <c r="I17" s="369"/>
      <c r="J17" s="68"/>
      <c r="K17" s="78">
        <v>-9.1</v>
      </c>
      <c r="L17" s="87"/>
      <c r="M17" s="68"/>
      <c r="N17" s="78">
        <v>-9.1</v>
      </c>
      <c r="O17" s="87"/>
      <c r="P17" s="68"/>
      <c r="Q17" s="78">
        <v>-9.1</v>
      </c>
      <c r="R17" s="87"/>
    </row>
    <row r="18" spans="1:18" ht="13.5" customHeight="1" x14ac:dyDescent="0.15">
      <c r="A18" s="289"/>
      <c r="B18" s="342" t="s">
        <v>102</v>
      </c>
      <c r="C18" s="358">
        <v>14</v>
      </c>
      <c r="D18" s="38">
        <v>11773148</v>
      </c>
      <c r="E18" s="51">
        <v>9629052</v>
      </c>
      <c r="F18" s="359">
        <v>22.26694798200279</v>
      </c>
      <c r="G18" s="38">
        <v>10721199</v>
      </c>
      <c r="H18" s="51">
        <v>8588600</v>
      </c>
      <c r="I18" s="359">
        <v>24.830577742589014</v>
      </c>
      <c r="J18" s="70">
        <v>0</v>
      </c>
      <c r="K18" s="272">
        <v>9</v>
      </c>
      <c r="L18" s="89">
        <v>5</v>
      </c>
      <c r="M18" s="70">
        <v>0</v>
      </c>
      <c r="N18" s="272">
        <v>13</v>
      </c>
      <c r="O18" s="89">
        <v>1</v>
      </c>
      <c r="P18" s="70">
        <v>0</v>
      </c>
      <c r="Q18" s="272">
        <v>11</v>
      </c>
      <c r="R18" s="89">
        <v>3</v>
      </c>
    </row>
    <row r="19" spans="1:18" ht="13.5" customHeight="1" x14ac:dyDescent="0.15">
      <c r="A19" s="289"/>
      <c r="B19" s="343"/>
      <c r="C19" s="355"/>
      <c r="D19" s="36">
        <v>33.343695342431737</v>
      </c>
      <c r="E19" s="49">
        <v>31.195721430612704</v>
      </c>
      <c r="F19" s="360"/>
      <c r="G19" s="36">
        <v>33.232065393886586</v>
      </c>
      <c r="H19" s="49">
        <v>31.123637004593281</v>
      </c>
      <c r="I19" s="369"/>
      <c r="J19" s="68"/>
      <c r="K19" s="78">
        <v>-35.700000000000003</v>
      </c>
      <c r="L19" s="87"/>
      <c r="M19" s="68"/>
      <c r="N19" s="78">
        <v>-7.1</v>
      </c>
      <c r="O19" s="87"/>
      <c r="P19" s="68"/>
      <c r="Q19" s="78">
        <v>-21.4</v>
      </c>
      <c r="R19" s="87"/>
    </row>
    <row r="20" spans="1:18" ht="13.5" customHeight="1" x14ac:dyDescent="0.15">
      <c r="A20" s="289"/>
      <c r="B20" s="271" t="s">
        <v>105</v>
      </c>
      <c r="C20" s="358">
        <v>9</v>
      </c>
      <c r="D20" s="38">
        <v>4848812</v>
      </c>
      <c r="E20" s="51">
        <v>3121384</v>
      </c>
      <c r="F20" s="359">
        <v>55.341733026119186</v>
      </c>
      <c r="G20" s="38">
        <v>4576602</v>
      </c>
      <c r="H20" s="51">
        <v>2909777</v>
      </c>
      <c r="I20" s="359">
        <v>57.283599396104933</v>
      </c>
      <c r="J20" s="70">
        <v>4</v>
      </c>
      <c r="K20" s="272">
        <v>2</v>
      </c>
      <c r="L20" s="89">
        <v>3</v>
      </c>
      <c r="M20" s="70">
        <v>1</v>
      </c>
      <c r="N20" s="272">
        <v>7</v>
      </c>
      <c r="O20" s="89">
        <v>1</v>
      </c>
      <c r="P20" s="70">
        <v>3</v>
      </c>
      <c r="Q20" s="272">
        <v>3</v>
      </c>
      <c r="R20" s="89">
        <v>3</v>
      </c>
    </row>
    <row r="21" spans="1:18" ht="13.5" customHeight="1" x14ac:dyDescent="0.15">
      <c r="A21" s="289"/>
      <c r="B21" s="269"/>
      <c r="C21" s="355"/>
      <c r="D21" s="36">
        <v>13.73271703547149</v>
      </c>
      <c r="E21" s="49">
        <v>10.11250388324537</v>
      </c>
      <c r="F21" s="360"/>
      <c r="G21" s="36">
        <v>14.18590746667347</v>
      </c>
      <c r="H21" s="49">
        <v>10.544540799701279</v>
      </c>
      <c r="I21" s="369"/>
      <c r="J21" s="68"/>
      <c r="K21" s="78">
        <v>11.1</v>
      </c>
      <c r="L21" s="87"/>
      <c r="M21" s="68"/>
      <c r="N21" s="78">
        <v>0</v>
      </c>
      <c r="O21" s="87"/>
      <c r="P21" s="68"/>
      <c r="Q21" s="78">
        <v>0</v>
      </c>
      <c r="R21" s="87"/>
    </row>
    <row r="22" spans="1:18" ht="13.5" customHeight="1" x14ac:dyDescent="0.15">
      <c r="A22" s="289"/>
      <c r="B22" s="271" t="s">
        <v>106</v>
      </c>
      <c r="C22" s="358">
        <v>7</v>
      </c>
      <c r="D22" s="38">
        <v>8530351</v>
      </c>
      <c r="E22" s="51">
        <v>8390392</v>
      </c>
      <c r="F22" s="359">
        <v>1.6680865447049342</v>
      </c>
      <c r="G22" s="38">
        <v>8444273</v>
      </c>
      <c r="H22" s="51">
        <v>8101562</v>
      </c>
      <c r="I22" s="359">
        <v>4.230184253357578</v>
      </c>
      <c r="J22" s="70">
        <v>1</v>
      </c>
      <c r="K22" s="272">
        <v>4</v>
      </c>
      <c r="L22" s="89">
        <v>2</v>
      </c>
      <c r="M22" s="70">
        <v>0</v>
      </c>
      <c r="N22" s="272">
        <v>7</v>
      </c>
      <c r="O22" s="89">
        <v>0</v>
      </c>
      <c r="P22" s="70">
        <v>2</v>
      </c>
      <c r="Q22" s="272">
        <v>5</v>
      </c>
      <c r="R22" s="89">
        <v>0</v>
      </c>
    </row>
    <row r="23" spans="1:18" ht="13.5" customHeight="1" x14ac:dyDescent="0.15">
      <c r="A23" s="290"/>
      <c r="B23" s="273"/>
      <c r="C23" s="293"/>
      <c r="D23" s="39">
        <v>24.159504739769506</v>
      </c>
      <c r="E23" s="52">
        <v>27.182772668134035</v>
      </c>
      <c r="F23" s="362"/>
      <c r="G23" s="39">
        <v>26.174370286367303</v>
      </c>
      <c r="H23" s="64">
        <v>29.358693484177483</v>
      </c>
      <c r="I23" s="368"/>
      <c r="J23" s="67"/>
      <c r="K23" s="267">
        <v>-14.3</v>
      </c>
      <c r="L23" s="86"/>
      <c r="M23" s="67"/>
      <c r="N23" s="267">
        <v>0</v>
      </c>
      <c r="O23" s="86"/>
      <c r="P23" s="67"/>
      <c r="Q23" s="267">
        <v>28.6</v>
      </c>
      <c r="R23" s="86"/>
    </row>
    <row r="24" spans="1:18" ht="13.5" customHeight="1" x14ac:dyDescent="0.15">
      <c r="A24" s="268" t="s">
        <v>50</v>
      </c>
      <c r="B24" s="274"/>
      <c r="C24" s="321">
        <v>8</v>
      </c>
      <c r="D24" s="34">
        <v>1832179</v>
      </c>
      <c r="E24" s="47">
        <v>2743075</v>
      </c>
      <c r="F24" s="361">
        <v>-33.207112455911698</v>
      </c>
      <c r="G24" s="34">
        <v>2123274</v>
      </c>
      <c r="H24" s="47">
        <v>1740140</v>
      </c>
      <c r="I24" s="361">
        <v>22.017423885434511</v>
      </c>
      <c r="J24" s="66">
        <v>1</v>
      </c>
      <c r="K24" s="76">
        <v>7</v>
      </c>
      <c r="L24" s="85">
        <v>0</v>
      </c>
      <c r="M24" s="66">
        <v>0</v>
      </c>
      <c r="N24" s="76">
        <v>8</v>
      </c>
      <c r="O24" s="85">
        <v>0</v>
      </c>
      <c r="P24" s="66">
        <v>0</v>
      </c>
      <c r="Q24" s="76">
        <v>6</v>
      </c>
      <c r="R24" s="85">
        <v>2</v>
      </c>
    </row>
    <row r="25" spans="1:18" ht="13.5" customHeight="1" x14ac:dyDescent="0.15">
      <c r="A25" s="273"/>
      <c r="B25" s="275"/>
      <c r="C25" s="293"/>
      <c r="D25" s="40" t="s">
        <v>64</v>
      </c>
      <c r="E25" s="53" t="s">
        <v>64</v>
      </c>
      <c r="F25" s="362"/>
      <c r="G25" s="62" t="s">
        <v>64</v>
      </c>
      <c r="H25" s="65" t="s">
        <v>64</v>
      </c>
      <c r="I25" s="368"/>
      <c r="J25" s="67"/>
      <c r="K25" s="267">
        <v>12.5</v>
      </c>
      <c r="L25" s="86"/>
      <c r="M25" s="67"/>
      <c r="N25" s="267">
        <v>0</v>
      </c>
      <c r="O25" s="86"/>
      <c r="P25" s="67"/>
      <c r="Q25" s="267">
        <v>-25</v>
      </c>
      <c r="R25" s="86"/>
    </row>
    <row r="26" spans="1:18" ht="13.5" customHeight="1" x14ac:dyDescent="0.15">
      <c r="A26" s="8"/>
      <c r="B26" s="16" t="s">
        <v>55</v>
      </c>
      <c r="C26" s="321">
        <v>22</v>
      </c>
      <c r="D26" s="34">
        <v>3848022</v>
      </c>
      <c r="E26" s="47">
        <v>3683988</v>
      </c>
      <c r="F26" s="361">
        <v>4.4526203668415718</v>
      </c>
      <c r="G26" s="323" t="s">
        <v>64</v>
      </c>
      <c r="H26" s="324" t="s">
        <v>64</v>
      </c>
      <c r="I26" s="325" t="s">
        <v>64</v>
      </c>
      <c r="J26" s="66">
        <v>4</v>
      </c>
      <c r="K26" s="76">
        <v>11</v>
      </c>
      <c r="L26" s="85">
        <v>6</v>
      </c>
      <c r="M26" s="66">
        <v>3</v>
      </c>
      <c r="N26" s="76">
        <v>13</v>
      </c>
      <c r="O26" s="85">
        <v>5</v>
      </c>
      <c r="P26" s="66">
        <v>5</v>
      </c>
      <c r="Q26" s="76">
        <v>8</v>
      </c>
      <c r="R26" s="85">
        <v>8</v>
      </c>
    </row>
    <row r="27" spans="1:18" ht="13.5" customHeight="1" x14ac:dyDescent="0.15">
      <c r="A27" s="8"/>
      <c r="B27" s="266"/>
      <c r="C27" s="293"/>
      <c r="D27" s="41" t="s">
        <v>64</v>
      </c>
      <c r="E27" s="54" t="s">
        <v>64</v>
      </c>
      <c r="F27" s="362"/>
      <c r="G27" s="327"/>
      <c r="H27" s="328"/>
      <c r="I27" s="329"/>
      <c r="J27" s="67"/>
      <c r="K27" s="267">
        <v>-9.5</v>
      </c>
      <c r="L27" s="90"/>
      <c r="M27" s="67"/>
      <c r="N27" s="267">
        <v>-9.5</v>
      </c>
      <c r="O27" s="90"/>
      <c r="P27" s="67"/>
      <c r="Q27" s="267">
        <v>-14.3</v>
      </c>
      <c r="R27" s="90"/>
    </row>
    <row r="28" spans="1:18" ht="13.5" customHeight="1" x14ac:dyDescent="0.15">
      <c r="A28" s="289" t="s">
        <v>7</v>
      </c>
      <c r="B28" s="276" t="s">
        <v>53</v>
      </c>
      <c r="C28" s="365">
        <v>10</v>
      </c>
      <c r="D28" s="42">
        <v>3314709</v>
      </c>
      <c r="E28" s="55">
        <v>3228389</v>
      </c>
      <c r="F28" s="367">
        <v>2.6737793989509981</v>
      </c>
      <c r="G28" s="337" t="s">
        <v>64</v>
      </c>
      <c r="H28" s="339" t="s">
        <v>64</v>
      </c>
      <c r="I28" s="330" t="s">
        <v>64</v>
      </c>
      <c r="J28" s="71">
        <v>2</v>
      </c>
      <c r="K28" s="277">
        <v>5</v>
      </c>
      <c r="L28" s="91">
        <v>3</v>
      </c>
      <c r="M28" s="95">
        <v>1</v>
      </c>
      <c r="N28" s="277">
        <v>5</v>
      </c>
      <c r="O28" s="91">
        <v>4</v>
      </c>
      <c r="P28" s="95">
        <v>3</v>
      </c>
      <c r="Q28" s="277">
        <v>3</v>
      </c>
      <c r="R28" s="91">
        <v>4</v>
      </c>
    </row>
    <row r="29" spans="1:18" ht="13.5" customHeight="1" x14ac:dyDescent="0.15">
      <c r="A29" s="289"/>
      <c r="B29" s="278"/>
      <c r="C29" s="366"/>
      <c r="D29" s="43">
        <v>86.140593790783939</v>
      </c>
      <c r="E29" s="56">
        <v>87.632994461436894</v>
      </c>
      <c r="F29" s="360"/>
      <c r="G29" s="338"/>
      <c r="H29" s="340"/>
      <c r="I29" s="331"/>
      <c r="J29" s="72"/>
      <c r="K29" s="82">
        <v>-10</v>
      </c>
      <c r="L29" s="92"/>
      <c r="M29" s="72"/>
      <c r="N29" s="82">
        <v>-30</v>
      </c>
      <c r="O29" s="92"/>
      <c r="P29" s="72"/>
      <c r="Q29" s="82">
        <v>-10</v>
      </c>
      <c r="R29" s="92"/>
    </row>
    <row r="30" spans="1:18" ht="13.5" customHeight="1" x14ac:dyDescent="0.15">
      <c r="A30" s="289"/>
      <c r="B30" s="271" t="s">
        <v>101</v>
      </c>
      <c r="C30" s="363">
        <v>12</v>
      </c>
      <c r="D30" s="38">
        <v>533313</v>
      </c>
      <c r="E30" s="51">
        <v>455599</v>
      </c>
      <c r="F30" s="359">
        <v>17.057544024460114</v>
      </c>
      <c r="G30" s="318" t="s">
        <v>64</v>
      </c>
      <c r="H30" s="319" t="s">
        <v>64</v>
      </c>
      <c r="I30" s="320" t="s">
        <v>64</v>
      </c>
      <c r="J30" s="70">
        <v>2</v>
      </c>
      <c r="K30" s="272">
        <v>6</v>
      </c>
      <c r="L30" s="89">
        <v>3</v>
      </c>
      <c r="M30" s="70">
        <v>2</v>
      </c>
      <c r="N30" s="272">
        <v>8</v>
      </c>
      <c r="O30" s="89">
        <v>1</v>
      </c>
      <c r="P30" s="70">
        <v>2</v>
      </c>
      <c r="Q30" s="272">
        <v>5</v>
      </c>
      <c r="R30" s="89">
        <v>4</v>
      </c>
    </row>
    <row r="31" spans="1:18" ht="13.5" customHeight="1" x14ac:dyDescent="0.15">
      <c r="A31" s="290"/>
      <c r="B31" s="273"/>
      <c r="C31" s="364"/>
      <c r="D31" s="39">
        <v>13.859406209216059</v>
      </c>
      <c r="E31" s="52">
        <v>12.367005538563101</v>
      </c>
      <c r="F31" s="362"/>
      <c r="G31" s="327"/>
      <c r="H31" s="328"/>
      <c r="I31" s="329"/>
      <c r="J31" s="67"/>
      <c r="K31" s="267">
        <v>-9.1</v>
      </c>
      <c r="L31" s="86"/>
      <c r="M31" s="67"/>
      <c r="N31" s="267">
        <v>9.1</v>
      </c>
      <c r="O31" s="86"/>
      <c r="P31" s="67"/>
      <c r="Q31" s="267">
        <v>-18.2</v>
      </c>
      <c r="R31" s="86"/>
    </row>
    <row r="32" spans="1:18" ht="13.5" customHeight="1" x14ac:dyDescent="0.15">
      <c r="A32" s="7"/>
      <c r="B32" s="16" t="s">
        <v>55</v>
      </c>
      <c r="C32" s="321">
        <v>35</v>
      </c>
      <c r="D32" s="34">
        <v>2832520</v>
      </c>
      <c r="E32" s="47">
        <v>2383730</v>
      </c>
      <c r="F32" s="361">
        <v>18.827216169616534</v>
      </c>
      <c r="G32" s="323" t="s">
        <v>64</v>
      </c>
      <c r="H32" s="324" t="s">
        <v>64</v>
      </c>
      <c r="I32" s="325" t="s">
        <v>64</v>
      </c>
      <c r="J32" s="66">
        <v>12</v>
      </c>
      <c r="K32" s="76">
        <v>17</v>
      </c>
      <c r="L32" s="85">
        <v>5</v>
      </c>
      <c r="M32" s="66">
        <v>3</v>
      </c>
      <c r="N32" s="76">
        <v>25</v>
      </c>
      <c r="O32" s="85">
        <v>6</v>
      </c>
      <c r="P32" s="66">
        <v>8</v>
      </c>
      <c r="Q32" s="76">
        <v>14</v>
      </c>
      <c r="R32" s="85">
        <v>12</v>
      </c>
    </row>
    <row r="33" spans="1:18" ht="13.5" customHeight="1" x14ac:dyDescent="0.15">
      <c r="A33" s="11"/>
      <c r="B33" s="266"/>
      <c r="C33" s="293"/>
      <c r="D33" s="35" t="s">
        <v>64</v>
      </c>
      <c r="E33" s="48" t="s">
        <v>64</v>
      </c>
      <c r="F33" s="362"/>
      <c r="G33" s="327"/>
      <c r="H33" s="328"/>
      <c r="I33" s="329"/>
      <c r="J33" s="67"/>
      <c r="K33" s="267">
        <v>20.6</v>
      </c>
      <c r="L33" s="86"/>
      <c r="M33" s="67"/>
      <c r="N33" s="267">
        <v>-8.8000000000000007</v>
      </c>
      <c r="O33" s="86"/>
      <c r="P33" s="67"/>
      <c r="Q33" s="267">
        <v>-11.8</v>
      </c>
      <c r="R33" s="86"/>
    </row>
    <row r="34" spans="1:18" ht="13.5" customHeight="1" x14ac:dyDescent="0.15">
      <c r="A34" s="289" t="s">
        <v>51</v>
      </c>
      <c r="B34" s="268" t="s">
        <v>99</v>
      </c>
      <c r="C34" s="321">
        <v>12</v>
      </c>
      <c r="D34" s="34">
        <v>272149</v>
      </c>
      <c r="E34" s="47">
        <v>222674</v>
      </c>
      <c r="F34" s="361">
        <v>22.218579627617061</v>
      </c>
      <c r="G34" s="323" t="s">
        <v>64</v>
      </c>
      <c r="H34" s="324" t="s">
        <v>64</v>
      </c>
      <c r="I34" s="325" t="s">
        <v>64</v>
      </c>
      <c r="J34" s="66">
        <v>6</v>
      </c>
      <c r="K34" s="76">
        <v>4</v>
      </c>
      <c r="L34" s="85">
        <v>1</v>
      </c>
      <c r="M34" s="66">
        <v>2</v>
      </c>
      <c r="N34" s="76">
        <v>6</v>
      </c>
      <c r="O34" s="85">
        <v>3</v>
      </c>
      <c r="P34" s="66">
        <v>3</v>
      </c>
      <c r="Q34" s="76">
        <v>6</v>
      </c>
      <c r="R34" s="85">
        <v>2</v>
      </c>
    </row>
    <row r="35" spans="1:18" ht="13.5" customHeight="1" x14ac:dyDescent="0.15">
      <c r="A35" s="289"/>
      <c r="B35" s="269"/>
      <c r="C35" s="355"/>
      <c r="D35" s="36">
        <v>9.6080168895541771</v>
      </c>
      <c r="E35" s="49">
        <v>9.3414103107315007</v>
      </c>
      <c r="F35" s="360"/>
      <c r="G35" s="315"/>
      <c r="H35" s="316"/>
      <c r="I35" s="317"/>
      <c r="J35" s="68"/>
      <c r="K35" s="78">
        <v>45.5</v>
      </c>
      <c r="L35" s="87"/>
      <c r="M35" s="68"/>
      <c r="N35" s="78">
        <v>-9.1</v>
      </c>
      <c r="O35" s="87"/>
      <c r="P35" s="68"/>
      <c r="Q35" s="78">
        <v>9.1</v>
      </c>
      <c r="R35" s="87"/>
    </row>
    <row r="36" spans="1:18" ht="13.5" customHeight="1" x14ac:dyDescent="0.15">
      <c r="A36" s="289"/>
      <c r="B36" s="271" t="s">
        <v>104</v>
      </c>
      <c r="C36" s="358">
        <v>5</v>
      </c>
      <c r="D36" s="38">
        <v>420153</v>
      </c>
      <c r="E36" s="51">
        <v>334121</v>
      </c>
      <c r="F36" s="359">
        <v>25.74875569030381</v>
      </c>
      <c r="G36" s="318" t="s">
        <v>64</v>
      </c>
      <c r="H36" s="319" t="s">
        <v>64</v>
      </c>
      <c r="I36" s="320" t="s">
        <v>64</v>
      </c>
      <c r="J36" s="70">
        <v>2</v>
      </c>
      <c r="K36" s="272">
        <v>3</v>
      </c>
      <c r="L36" s="89">
        <v>0</v>
      </c>
      <c r="M36" s="70">
        <v>1</v>
      </c>
      <c r="N36" s="272">
        <v>4</v>
      </c>
      <c r="O36" s="89">
        <v>0</v>
      </c>
      <c r="P36" s="70">
        <v>2</v>
      </c>
      <c r="Q36" s="272">
        <v>3</v>
      </c>
      <c r="R36" s="89">
        <v>0</v>
      </c>
    </row>
    <row r="37" spans="1:18" ht="13.5" customHeight="1" x14ac:dyDescent="0.15">
      <c r="A37" s="289"/>
      <c r="B37" s="279"/>
      <c r="C37" s="355"/>
      <c r="D37" s="36">
        <v>14.833187409091551</v>
      </c>
      <c r="E37" s="49">
        <v>14.016730082685539</v>
      </c>
      <c r="F37" s="360"/>
      <c r="G37" s="315"/>
      <c r="H37" s="316"/>
      <c r="I37" s="317"/>
      <c r="J37" s="68"/>
      <c r="K37" s="78">
        <v>40</v>
      </c>
      <c r="L37" s="87"/>
      <c r="M37" s="68"/>
      <c r="N37" s="78">
        <v>20</v>
      </c>
      <c r="O37" s="87"/>
      <c r="P37" s="68"/>
      <c r="Q37" s="78">
        <v>40</v>
      </c>
      <c r="R37" s="87"/>
    </row>
    <row r="38" spans="1:18" ht="13.5" customHeight="1" x14ac:dyDescent="0.15">
      <c r="A38" s="289"/>
      <c r="B38" s="271" t="s">
        <v>84</v>
      </c>
      <c r="C38" s="358">
        <v>5</v>
      </c>
      <c r="D38" s="38">
        <v>1089854</v>
      </c>
      <c r="E38" s="51">
        <v>1033123</v>
      </c>
      <c r="F38" s="359">
        <v>5.4912145020486349</v>
      </c>
      <c r="G38" s="318" t="s">
        <v>64</v>
      </c>
      <c r="H38" s="319" t="s">
        <v>64</v>
      </c>
      <c r="I38" s="320" t="s">
        <v>64</v>
      </c>
      <c r="J38" s="70">
        <v>0</v>
      </c>
      <c r="K38" s="272">
        <v>3</v>
      </c>
      <c r="L38" s="89">
        <v>2</v>
      </c>
      <c r="M38" s="70">
        <v>0</v>
      </c>
      <c r="N38" s="272">
        <v>4</v>
      </c>
      <c r="O38" s="89">
        <v>1</v>
      </c>
      <c r="P38" s="70">
        <v>1</v>
      </c>
      <c r="Q38" s="272">
        <v>2</v>
      </c>
      <c r="R38" s="89">
        <v>2</v>
      </c>
    </row>
    <row r="39" spans="1:18" ht="13.5" customHeight="1" x14ac:dyDescent="0.15">
      <c r="A39" s="289"/>
      <c r="B39" s="269"/>
      <c r="C39" s="355"/>
      <c r="D39" s="36">
        <v>38.476480307288206</v>
      </c>
      <c r="E39" s="49">
        <v>43.340604850381546</v>
      </c>
      <c r="F39" s="360"/>
      <c r="G39" s="315"/>
      <c r="H39" s="316"/>
      <c r="I39" s="317"/>
      <c r="J39" s="68"/>
      <c r="K39" s="78">
        <v>-40</v>
      </c>
      <c r="L39" s="87"/>
      <c r="M39" s="68"/>
      <c r="N39" s="78">
        <v>-20</v>
      </c>
      <c r="O39" s="87"/>
      <c r="P39" s="68"/>
      <c r="Q39" s="78">
        <v>-20</v>
      </c>
      <c r="R39" s="87"/>
    </row>
    <row r="40" spans="1:18" ht="13.5" customHeight="1" x14ac:dyDescent="0.15">
      <c r="A40" s="289"/>
      <c r="B40" s="271" t="s">
        <v>103</v>
      </c>
      <c r="C40" s="358">
        <v>5</v>
      </c>
      <c r="D40" s="38">
        <v>833042</v>
      </c>
      <c r="E40" s="51">
        <v>612470</v>
      </c>
      <c r="F40" s="359">
        <v>36.013519029503499</v>
      </c>
      <c r="G40" s="306" t="s">
        <v>64</v>
      </c>
      <c r="H40" s="308" t="s">
        <v>64</v>
      </c>
      <c r="I40" s="310" t="s">
        <v>64</v>
      </c>
      <c r="J40" s="70">
        <v>2</v>
      </c>
      <c r="K40" s="272">
        <v>2</v>
      </c>
      <c r="L40" s="89">
        <v>1</v>
      </c>
      <c r="M40" s="70">
        <v>0</v>
      </c>
      <c r="N40" s="272">
        <v>5</v>
      </c>
      <c r="O40" s="89">
        <v>0</v>
      </c>
      <c r="P40" s="70">
        <v>1</v>
      </c>
      <c r="Q40" s="272">
        <v>2</v>
      </c>
      <c r="R40" s="89">
        <v>2</v>
      </c>
    </row>
    <row r="41" spans="1:18" ht="13.5" customHeight="1" x14ac:dyDescent="0.15">
      <c r="A41" s="289"/>
      <c r="B41" s="271"/>
      <c r="C41" s="355"/>
      <c r="D41" s="36">
        <v>29.409924731334641</v>
      </c>
      <c r="E41" s="49">
        <v>25.693765652989224</v>
      </c>
      <c r="F41" s="360"/>
      <c r="G41" s="315"/>
      <c r="H41" s="316"/>
      <c r="I41" s="317"/>
      <c r="J41" s="68"/>
      <c r="K41" s="78">
        <v>20</v>
      </c>
      <c r="L41" s="87"/>
      <c r="M41" s="68"/>
      <c r="N41" s="78">
        <v>0</v>
      </c>
      <c r="O41" s="87"/>
      <c r="P41" s="68"/>
      <c r="Q41" s="78">
        <v>-20</v>
      </c>
      <c r="R41" s="87"/>
    </row>
    <row r="42" spans="1:18" ht="13.5" customHeight="1" x14ac:dyDescent="0.15">
      <c r="A42" s="289"/>
      <c r="B42" s="26" t="s">
        <v>25</v>
      </c>
      <c r="C42" s="354">
        <v>8</v>
      </c>
      <c r="D42" s="37">
        <v>217322</v>
      </c>
      <c r="E42" s="50">
        <v>181342</v>
      </c>
      <c r="F42" s="356">
        <v>19.840963483362927</v>
      </c>
      <c r="G42" s="306" t="s">
        <v>64</v>
      </c>
      <c r="H42" s="308" t="s">
        <v>64</v>
      </c>
      <c r="I42" s="310" t="s">
        <v>64</v>
      </c>
      <c r="J42" s="70">
        <v>2</v>
      </c>
      <c r="K42" s="272">
        <v>5</v>
      </c>
      <c r="L42" s="89">
        <v>1</v>
      </c>
      <c r="M42" s="70">
        <v>0</v>
      </c>
      <c r="N42" s="272">
        <v>6</v>
      </c>
      <c r="O42" s="89">
        <v>2</v>
      </c>
      <c r="P42" s="70">
        <v>1</v>
      </c>
      <c r="Q42" s="272">
        <v>1</v>
      </c>
      <c r="R42" s="89">
        <v>6</v>
      </c>
    </row>
    <row r="43" spans="1:18" ht="13.5" customHeight="1" thickBot="1" x14ac:dyDescent="0.2">
      <c r="A43" s="291"/>
      <c r="B43" s="269"/>
      <c r="C43" s="355"/>
      <c r="D43" s="44">
        <v>7.6723906627314191</v>
      </c>
      <c r="E43" s="57">
        <v>7.6074891032121918</v>
      </c>
      <c r="F43" s="357"/>
      <c r="G43" s="307"/>
      <c r="H43" s="309"/>
      <c r="I43" s="311"/>
      <c r="J43" s="68"/>
      <c r="K43" s="78">
        <v>12.5</v>
      </c>
      <c r="L43" s="87"/>
      <c r="M43" s="68"/>
      <c r="N43" s="78">
        <v>-25</v>
      </c>
      <c r="O43" s="87"/>
      <c r="P43" s="68"/>
      <c r="Q43" s="78">
        <v>-62.5</v>
      </c>
      <c r="R43" s="87"/>
    </row>
    <row r="44" spans="1:18" ht="13.5" customHeight="1" thickTop="1" x14ac:dyDescent="0.15">
      <c r="A44" s="12" t="s">
        <v>60</v>
      </c>
      <c r="B44" s="27"/>
      <c r="C44" s="292">
        <v>143</v>
      </c>
      <c r="D44" s="294" t="s">
        <v>64</v>
      </c>
      <c r="E44" s="296" t="s">
        <v>64</v>
      </c>
      <c r="F44" s="298" t="s">
        <v>64</v>
      </c>
      <c r="G44" s="300" t="s">
        <v>64</v>
      </c>
      <c r="H44" s="285" t="s">
        <v>64</v>
      </c>
      <c r="I44" s="287" t="s">
        <v>64</v>
      </c>
      <c r="J44" s="280">
        <v>30</v>
      </c>
      <c r="K44" s="281">
        <v>77</v>
      </c>
      <c r="L44" s="282">
        <v>34</v>
      </c>
      <c r="M44" s="280">
        <v>9</v>
      </c>
      <c r="N44" s="281">
        <v>109</v>
      </c>
      <c r="O44" s="282">
        <v>23</v>
      </c>
      <c r="P44" s="280">
        <v>30</v>
      </c>
      <c r="Q44" s="281">
        <v>72</v>
      </c>
      <c r="R44" s="282">
        <v>39</v>
      </c>
    </row>
    <row r="45" spans="1:18" ht="13.5" customHeight="1" x14ac:dyDescent="0.15">
      <c r="A45" s="273"/>
      <c r="B45" s="275"/>
      <c r="C45" s="293"/>
      <c r="D45" s="295"/>
      <c r="E45" s="297"/>
      <c r="F45" s="299"/>
      <c r="G45" s="301"/>
      <c r="H45" s="286"/>
      <c r="I45" s="288"/>
      <c r="J45" s="74"/>
      <c r="K45" s="283">
        <v>-2.8</v>
      </c>
      <c r="L45" s="94"/>
      <c r="M45" s="74"/>
      <c r="N45" s="283">
        <v>-9.9</v>
      </c>
      <c r="O45" s="94"/>
      <c r="P45" s="74"/>
      <c r="Q45" s="283">
        <v>-6.4</v>
      </c>
      <c r="R45" s="94"/>
    </row>
    <row r="46" spans="1:18" x14ac:dyDescent="0.15">
      <c r="F46" s="3"/>
      <c r="J46" s="3" t="s">
        <v>45</v>
      </c>
    </row>
    <row r="47" spans="1:18" x14ac:dyDescent="0.15">
      <c r="A47" s="3"/>
      <c r="B47" s="3"/>
      <c r="D47" s="45"/>
      <c r="E47" s="45"/>
      <c r="F47" s="60"/>
    </row>
    <row r="48" spans="1:18" x14ac:dyDescent="0.15">
      <c r="A48" s="3"/>
      <c r="B48" s="3"/>
    </row>
    <row r="49" spans="1:2" x14ac:dyDescent="0.15">
      <c r="A49" s="3"/>
      <c r="B49" s="3"/>
    </row>
    <row r="50" spans="1:2" x14ac:dyDescent="0.15">
      <c r="A50" s="3"/>
      <c r="B50" s="3"/>
    </row>
    <row r="51" spans="1:2" ht="10.5" customHeight="1" x14ac:dyDescent="0.15"/>
    <row r="52"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0369C-0D3F-41CB-973B-EF28024044FE}">
  <sheetPr>
    <tabColor theme="9" tint="-0.249977111117893"/>
  </sheetPr>
  <dimension ref="A1:R51"/>
  <sheetViews>
    <sheetView showGridLines="0" view="pageBreakPreview" zoomScaleNormal="55" zoomScaleSheetLayoutView="100" workbookViewId="0">
      <selection activeCell="G26" sqref="G26:G27"/>
    </sheetView>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4" width="9" style="3" customWidth="1"/>
    <col min="16355" max="16384" width="9" style="3"/>
  </cols>
  <sheetData>
    <row r="1" spans="1:18" ht="14.25" customHeight="1" x14ac:dyDescent="0.15">
      <c r="A1" s="4" t="s">
        <v>114</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78</v>
      </c>
      <c r="D6" s="34">
        <v>33601121</v>
      </c>
      <c r="E6" s="47">
        <v>29206975</v>
      </c>
      <c r="F6" s="361">
        <v>15.044851443875999</v>
      </c>
      <c r="G6" s="61">
        <v>30485153</v>
      </c>
      <c r="H6" s="63">
        <v>27186022</v>
      </c>
      <c r="I6" s="361">
        <v>12.135394431741432</v>
      </c>
      <c r="J6" s="66">
        <v>9</v>
      </c>
      <c r="K6" s="76">
        <v>43</v>
      </c>
      <c r="L6" s="85">
        <v>25</v>
      </c>
      <c r="M6" s="66">
        <v>2</v>
      </c>
      <c r="N6" s="76">
        <v>60</v>
      </c>
      <c r="O6" s="85">
        <v>15</v>
      </c>
      <c r="P6" s="66">
        <v>8</v>
      </c>
      <c r="Q6" s="76">
        <v>40</v>
      </c>
      <c r="R6" s="85">
        <v>29</v>
      </c>
    </row>
    <row r="7" spans="1:18" ht="13.5" customHeight="1" x14ac:dyDescent="0.15">
      <c r="A7" s="8"/>
      <c r="B7" s="266"/>
      <c r="C7" s="293"/>
      <c r="D7" s="35" t="s">
        <v>64</v>
      </c>
      <c r="E7" s="48" t="s">
        <v>64</v>
      </c>
      <c r="F7" s="362"/>
      <c r="G7" s="41" t="s">
        <v>64</v>
      </c>
      <c r="H7" s="54" t="s">
        <v>64</v>
      </c>
      <c r="I7" s="368"/>
      <c r="J7" s="67"/>
      <c r="K7" s="267">
        <v>-20.8</v>
      </c>
      <c r="L7" s="86"/>
      <c r="M7" s="67"/>
      <c r="N7" s="267">
        <v>-16.899999999999999</v>
      </c>
      <c r="O7" s="86"/>
      <c r="P7" s="67"/>
      <c r="Q7" s="267">
        <v>-27.3</v>
      </c>
      <c r="R7" s="86"/>
    </row>
    <row r="8" spans="1:18" ht="13.5" customHeight="1" x14ac:dyDescent="0.15">
      <c r="A8" s="289" t="s">
        <v>56</v>
      </c>
      <c r="B8" s="268" t="s">
        <v>57</v>
      </c>
      <c r="C8" s="321">
        <v>11</v>
      </c>
      <c r="D8" s="34">
        <v>1932325</v>
      </c>
      <c r="E8" s="47">
        <v>1846308</v>
      </c>
      <c r="F8" s="361">
        <v>4.6588651514265251</v>
      </c>
      <c r="G8" s="323" t="s">
        <v>64</v>
      </c>
      <c r="H8" s="324" t="s">
        <v>64</v>
      </c>
      <c r="I8" s="345" t="s">
        <v>64</v>
      </c>
      <c r="J8" s="66">
        <v>2</v>
      </c>
      <c r="K8" s="76">
        <v>6</v>
      </c>
      <c r="L8" s="85">
        <v>3</v>
      </c>
      <c r="M8" s="66">
        <v>0</v>
      </c>
      <c r="N8" s="76">
        <v>9</v>
      </c>
      <c r="O8" s="85">
        <v>2</v>
      </c>
      <c r="P8" s="66">
        <v>2</v>
      </c>
      <c r="Q8" s="76">
        <v>5</v>
      </c>
      <c r="R8" s="85">
        <v>4</v>
      </c>
    </row>
    <row r="9" spans="1:18" ht="13.5" customHeight="1" x14ac:dyDescent="0.15">
      <c r="A9" s="289"/>
      <c r="B9" s="269"/>
      <c r="C9" s="355"/>
      <c r="D9" s="36">
        <v>5.7507753982374581</v>
      </c>
      <c r="E9" s="49">
        <v>6.3214625958354125</v>
      </c>
      <c r="F9" s="360"/>
      <c r="G9" s="315"/>
      <c r="H9" s="316"/>
      <c r="I9" s="346"/>
      <c r="J9" s="68"/>
      <c r="K9" s="78">
        <v>-9.1</v>
      </c>
      <c r="L9" s="87"/>
      <c r="M9" s="68"/>
      <c r="N9" s="78">
        <v>-18.2</v>
      </c>
      <c r="O9" s="87"/>
      <c r="P9" s="68"/>
      <c r="Q9" s="78">
        <v>-18.2</v>
      </c>
      <c r="R9" s="87"/>
    </row>
    <row r="10" spans="1:18" ht="13.5" customHeight="1" x14ac:dyDescent="0.15">
      <c r="A10" s="289"/>
      <c r="B10" s="270" t="s">
        <v>100</v>
      </c>
      <c r="C10" s="354">
        <v>7</v>
      </c>
      <c r="D10" s="37">
        <v>855898</v>
      </c>
      <c r="E10" s="50">
        <v>903790</v>
      </c>
      <c r="F10" s="356">
        <v>-5.2990185773243752</v>
      </c>
      <c r="G10" s="37">
        <v>826111</v>
      </c>
      <c r="H10" s="50">
        <v>781213</v>
      </c>
      <c r="I10" s="356">
        <v>5.7472161881586743</v>
      </c>
      <c r="J10" s="69">
        <v>0</v>
      </c>
      <c r="K10" s="79">
        <v>6</v>
      </c>
      <c r="L10" s="88">
        <v>1</v>
      </c>
      <c r="M10" s="69">
        <v>0</v>
      </c>
      <c r="N10" s="79">
        <v>6</v>
      </c>
      <c r="O10" s="88">
        <v>1</v>
      </c>
      <c r="P10" s="69">
        <v>0</v>
      </c>
      <c r="Q10" s="79">
        <v>5</v>
      </c>
      <c r="R10" s="88">
        <v>2</v>
      </c>
    </row>
    <row r="11" spans="1:18" ht="13.5" customHeight="1" x14ac:dyDescent="0.15">
      <c r="A11" s="289"/>
      <c r="B11" s="269"/>
      <c r="C11" s="355"/>
      <c r="D11" s="36">
        <v>2.5472304926969551</v>
      </c>
      <c r="E11" s="49">
        <v>3.094432066312927</v>
      </c>
      <c r="F11" s="360"/>
      <c r="G11" s="36">
        <v>2.7098797896799138</v>
      </c>
      <c r="H11" s="49">
        <v>2.8735833436756582</v>
      </c>
      <c r="I11" s="369"/>
      <c r="J11" s="68"/>
      <c r="K11" s="78">
        <v>-14.3</v>
      </c>
      <c r="L11" s="87"/>
      <c r="M11" s="68"/>
      <c r="N11" s="78">
        <v>-14.3</v>
      </c>
      <c r="O11" s="87"/>
      <c r="P11" s="68"/>
      <c r="Q11" s="78">
        <v>-28.6</v>
      </c>
      <c r="R11" s="87"/>
    </row>
    <row r="12" spans="1:18" ht="12" customHeight="1" x14ac:dyDescent="0.15">
      <c r="A12" s="289"/>
      <c r="B12" s="271" t="s">
        <v>58</v>
      </c>
      <c r="C12" s="358">
        <v>9</v>
      </c>
      <c r="D12" s="38">
        <v>3253622</v>
      </c>
      <c r="E12" s="51">
        <v>2635449</v>
      </c>
      <c r="F12" s="359">
        <v>23.456079021070025</v>
      </c>
      <c r="G12" s="38">
        <v>3212902</v>
      </c>
      <c r="H12" s="51">
        <v>2587245</v>
      </c>
      <c r="I12" s="359">
        <v>24.182363865810942</v>
      </c>
      <c r="J12" s="70">
        <v>1</v>
      </c>
      <c r="K12" s="272">
        <v>2</v>
      </c>
      <c r="L12" s="89">
        <v>6</v>
      </c>
      <c r="M12" s="70">
        <v>1</v>
      </c>
      <c r="N12" s="272">
        <v>3</v>
      </c>
      <c r="O12" s="89">
        <v>5</v>
      </c>
      <c r="P12" s="70">
        <v>1</v>
      </c>
      <c r="Q12" s="272">
        <v>1</v>
      </c>
      <c r="R12" s="89">
        <v>7</v>
      </c>
    </row>
    <row r="13" spans="1:18" ht="13.5" customHeight="1" x14ac:dyDescent="0.15">
      <c r="A13" s="289"/>
      <c r="B13" s="269"/>
      <c r="C13" s="355"/>
      <c r="D13" s="36">
        <v>9.6830757521452924</v>
      </c>
      <c r="E13" s="49">
        <v>9.0233548664317347</v>
      </c>
      <c r="F13" s="360"/>
      <c r="G13" s="36">
        <v>10.539235279547391</v>
      </c>
      <c r="H13" s="49">
        <v>9.5168208132841219</v>
      </c>
      <c r="I13" s="369"/>
      <c r="J13" s="68"/>
      <c r="K13" s="78">
        <v>-55.6</v>
      </c>
      <c r="L13" s="87"/>
      <c r="M13" s="68"/>
      <c r="N13" s="78">
        <v>-44.4</v>
      </c>
      <c r="O13" s="87"/>
      <c r="P13" s="68"/>
      <c r="Q13" s="78">
        <v>-66.7</v>
      </c>
      <c r="R13" s="87"/>
    </row>
    <row r="14" spans="1:18" ht="13.5" customHeight="1" x14ac:dyDescent="0.15">
      <c r="A14" s="289"/>
      <c r="B14" s="271" t="s">
        <v>72</v>
      </c>
      <c r="C14" s="358">
        <v>10</v>
      </c>
      <c r="D14" s="38">
        <v>1499804</v>
      </c>
      <c r="E14" s="51">
        <v>1378650</v>
      </c>
      <c r="F14" s="359">
        <v>8.7878721938127882</v>
      </c>
      <c r="G14" s="38">
        <v>1585587</v>
      </c>
      <c r="H14" s="51">
        <v>1679118</v>
      </c>
      <c r="I14" s="359">
        <v>-5.570245807620438</v>
      </c>
      <c r="J14" s="70">
        <v>1</v>
      </c>
      <c r="K14" s="272">
        <v>7</v>
      </c>
      <c r="L14" s="89">
        <v>2</v>
      </c>
      <c r="M14" s="70">
        <v>1</v>
      </c>
      <c r="N14" s="272">
        <v>8</v>
      </c>
      <c r="O14" s="89">
        <v>1</v>
      </c>
      <c r="P14" s="70">
        <v>1</v>
      </c>
      <c r="Q14" s="272">
        <v>8</v>
      </c>
      <c r="R14" s="89">
        <v>1</v>
      </c>
    </row>
    <row r="15" spans="1:18" ht="13.5" customHeight="1" x14ac:dyDescent="0.15">
      <c r="A15" s="289"/>
      <c r="B15" s="269"/>
      <c r="C15" s="355"/>
      <c r="D15" s="36">
        <v>4.4635534629930946</v>
      </c>
      <c r="E15" s="49">
        <v>4.720276577769523</v>
      </c>
      <c r="F15" s="360"/>
      <c r="G15" s="36">
        <v>5.2011777667640375</v>
      </c>
      <c r="H15" s="49">
        <v>6.1764019759860416</v>
      </c>
      <c r="I15" s="369"/>
      <c r="J15" s="68"/>
      <c r="K15" s="78">
        <v>-10</v>
      </c>
      <c r="L15" s="87"/>
      <c r="M15" s="68"/>
      <c r="N15" s="78">
        <v>0</v>
      </c>
      <c r="O15" s="87"/>
      <c r="P15" s="68"/>
      <c r="Q15" s="78">
        <v>0</v>
      </c>
      <c r="R15" s="87"/>
    </row>
    <row r="16" spans="1:18" ht="13.5" customHeight="1" x14ac:dyDescent="0.15">
      <c r="A16" s="289"/>
      <c r="B16" s="342" t="s">
        <v>107</v>
      </c>
      <c r="C16" s="358">
        <v>11</v>
      </c>
      <c r="D16" s="38">
        <v>1691568</v>
      </c>
      <c r="E16" s="51">
        <v>1646998</v>
      </c>
      <c r="F16" s="359">
        <v>2.7061356480092797</v>
      </c>
      <c r="G16" s="38">
        <v>1108439</v>
      </c>
      <c r="H16" s="51">
        <v>2507737</v>
      </c>
      <c r="I16" s="359">
        <v>-55.799232535150217</v>
      </c>
      <c r="J16" s="70">
        <v>1</v>
      </c>
      <c r="K16" s="272">
        <v>6</v>
      </c>
      <c r="L16" s="89">
        <v>4</v>
      </c>
      <c r="M16" s="70">
        <v>0</v>
      </c>
      <c r="N16" s="272">
        <v>10</v>
      </c>
      <c r="O16" s="89">
        <v>1</v>
      </c>
      <c r="P16" s="70">
        <v>2</v>
      </c>
      <c r="Q16" s="272">
        <v>5</v>
      </c>
      <c r="R16" s="89">
        <v>4</v>
      </c>
    </row>
    <row r="17" spans="1:18" ht="13.5" customHeight="1" x14ac:dyDescent="0.15">
      <c r="A17" s="289"/>
      <c r="B17" s="343"/>
      <c r="C17" s="355"/>
      <c r="D17" s="36">
        <v>5.0342606129122895</v>
      </c>
      <c r="E17" s="49">
        <v>5.6390571087899382</v>
      </c>
      <c r="F17" s="360"/>
      <c r="G17" s="36">
        <v>3.6359961847657449</v>
      </c>
      <c r="H17" s="49">
        <v>9.2243616958744461</v>
      </c>
      <c r="I17" s="369"/>
      <c r="J17" s="68"/>
      <c r="K17" s="78">
        <v>-27.3</v>
      </c>
      <c r="L17" s="87"/>
      <c r="M17" s="68"/>
      <c r="N17" s="78">
        <v>-9.1</v>
      </c>
      <c r="O17" s="87"/>
      <c r="P17" s="68"/>
      <c r="Q17" s="78">
        <v>-18.2</v>
      </c>
      <c r="R17" s="87"/>
    </row>
    <row r="18" spans="1:18" ht="13.5" customHeight="1" x14ac:dyDescent="0.15">
      <c r="A18" s="289"/>
      <c r="B18" s="342" t="s">
        <v>102</v>
      </c>
      <c r="C18" s="358">
        <v>14</v>
      </c>
      <c r="D18" s="38">
        <v>11381128</v>
      </c>
      <c r="E18" s="51">
        <v>9122605</v>
      </c>
      <c r="F18" s="359">
        <v>24.757434965122343</v>
      </c>
      <c r="G18" s="38">
        <v>10413867</v>
      </c>
      <c r="H18" s="51">
        <v>8252125</v>
      </c>
      <c r="I18" s="359">
        <v>26.196185830922332</v>
      </c>
      <c r="J18" s="70">
        <v>0</v>
      </c>
      <c r="K18" s="272">
        <v>10</v>
      </c>
      <c r="L18" s="89">
        <v>4</v>
      </c>
      <c r="M18" s="70">
        <v>0</v>
      </c>
      <c r="N18" s="272">
        <v>13</v>
      </c>
      <c r="O18" s="89">
        <v>1</v>
      </c>
      <c r="P18" s="70">
        <v>0</v>
      </c>
      <c r="Q18" s="272">
        <v>7</v>
      </c>
      <c r="R18" s="89">
        <v>7</v>
      </c>
    </row>
    <row r="19" spans="1:18" ht="13.5" customHeight="1" x14ac:dyDescent="0.15">
      <c r="A19" s="289"/>
      <c r="B19" s="343"/>
      <c r="C19" s="355"/>
      <c r="D19" s="36">
        <v>33.871274711340732</v>
      </c>
      <c r="E19" s="49">
        <v>31.23433700340415</v>
      </c>
      <c r="F19" s="360"/>
      <c r="G19" s="36">
        <v>34.160455091040546</v>
      </c>
      <c r="H19" s="49">
        <v>30.354293835265782</v>
      </c>
      <c r="I19" s="369"/>
      <c r="J19" s="68"/>
      <c r="K19" s="78">
        <v>-28.6</v>
      </c>
      <c r="L19" s="87"/>
      <c r="M19" s="68"/>
      <c r="N19" s="78">
        <v>-7.1</v>
      </c>
      <c r="O19" s="87"/>
      <c r="P19" s="68"/>
      <c r="Q19" s="78">
        <v>-50</v>
      </c>
      <c r="R19" s="87"/>
    </row>
    <row r="20" spans="1:18" ht="13.5" customHeight="1" x14ac:dyDescent="0.15">
      <c r="A20" s="289"/>
      <c r="B20" s="271" t="s">
        <v>105</v>
      </c>
      <c r="C20" s="358">
        <v>9</v>
      </c>
      <c r="D20" s="38">
        <v>4210811</v>
      </c>
      <c r="E20" s="51">
        <v>3252896</v>
      </c>
      <c r="F20" s="359">
        <v>29.448067199197254</v>
      </c>
      <c r="G20" s="38">
        <v>4447888</v>
      </c>
      <c r="H20" s="51">
        <v>3172107</v>
      </c>
      <c r="I20" s="359">
        <v>40.218725282596068</v>
      </c>
      <c r="J20" s="70">
        <v>2</v>
      </c>
      <c r="K20" s="272">
        <v>2</v>
      </c>
      <c r="L20" s="89">
        <v>4</v>
      </c>
      <c r="M20" s="70">
        <v>0</v>
      </c>
      <c r="N20" s="272">
        <v>5</v>
      </c>
      <c r="O20" s="89">
        <v>3</v>
      </c>
      <c r="P20" s="70">
        <v>1</v>
      </c>
      <c r="Q20" s="272">
        <v>4</v>
      </c>
      <c r="R20" s="89">
        <v>3</v>
      </c>
    </row>
    <row r="21" spans="1:18" ht="13.5" customHeight="1" x14ac:dyDescent="0.15">
      <c r="A21" s="289"/>
      <c r="B21" s="269"/>
      <c r="C21" s="355"/>
      <c r="D21" s="36">
        <v>12.531757497019221</v>
      </c>
      <c r="E21" s="49">
        <v>11.137394406644303</v>
      </c>
      <c r="F21" s="360"/>
      <c r="G21" s="36">
        <v>14.590341731268333</v>
      </c>
      <c r="H21" s="49">
        <v>11.668154318421429</v>
      </c>
      <c r="I21" s="369"/>
      <c r="J21" s="68"/>
      <c r="K21" s="78">
        <v>-25</v>
      </c>
      <c r="L21" s="87"/>
      <c r="M21" s="68"/>
      <c r="N21" s="78">
        <v>-37.5</v>
      </c>
      <c r="O21" s="87"/>
      <c r="P21" s="68"/>
      <c r="Q21" s="78">
        <v>-25</v>
      </c>
      <c r="R21" s="87"/>
    </row>
    <row r="22" spans="1:18" ht="13.5" customHeight="1" x14ac:dyDescent="0.15">
      <c r="A22" s="289"/>
      <c r="B22" s="271" t="s">
        <v>106</v>
      </c>
      <c r="C22" s="358">
        <v>7</v>
      </c>
      <c r="D22" s="38">
        <v>8775965</v>
      </c>
      <c r="E22" s="51">
        <v>8420279</v>
      </c>
      <c r="F22" s="359">
        <v>4.2241593182363601</v>
      </c>
      <c r="G22" s="38">
        <v>8890359</v>
      </c>
      <c r="H22" s="51">
        <v>8206477</v>
      </c>
      <c r="I22" s="359">
        <v>8.3334419873473138</v>
      </c>
      <c r="J22" s="70">
        <v>2</v>
      </c>
      <c r="K22" s="272">
        <v>4</v>
      </c>
      <c r="L22" s="89">
        <v>1</v>
      </c>
      <c r="M22" s="70">
        <v>0</v>
      </c>
      <c r="N22" s="272">
        <v>6</v>
      </c>
      <c r="O22" s="89">
        <v>1</v>
      </c>
      <c r="P22" s="70">
        <v>1</v>
      </c>
      <c r="Q22" s="272">
        <v>5</v>
      </c>
      <c r="R22" s="89">
        <v>1</v>
      </c>
    </row>
    <row r="23" spans="1:18" ht="13.5" customHeight="1" x14ac:dyDescent="0.15">
      <c r="A23" s="290"/>
      <c r="B23" s="273"/>
      <c r="C23" s="293"/>
      <c r="D23" s="39">
        <v>26.118072072654957</v>
      </c>
      <c r="E23" s="52">
        <v>28.829685374812009</v>
      </c>
      <c r="F23" s="362"/>
      <c r="G23" s="39">
        <v>29.162914156934033</v>
      </c>
      <c r="H23" s="64">
        <v>30.186384017492518</v>
      </c>
      <c r="I23" s="368"/>
      <c r="J23" s="67"/>
      <c r="K23" s="267">
        <v>14.3</v>
      </c>
      <c r="L23" s="86"/>
      <c r="M23" s="67"/>
      <c r="N23" s="267">
        <v>-14.3</v>
      </c>
      <c r="O23" s="86"/>
      <c r="P23" s="67"/>
      <c r="Q23" s="267">
        <v>0</v>
      </c>
      <c r="R23" s="86"/>
    </row>
    <row r="24" spans="1:18" ht="13.5" customHeight="1" x14ac:dyDescent="0.15">
      <c r="A24" s="268" t="s">
        <v>50</v>
      </c>
      <c r="B24" s="274"/>
      <c r="C24" s="321">
        <v>8</v>
      </c>
      <c r="D24" s="34">
        <v>1929249</v>
      </c>
      <c r="E24" s="47">
        <v>2084950</v>
      </c>
      <c r="F24" s="361">
        <v>-7.4678529461138226</v>
      </c>
      <c r="G24" s="34">
        <v>4470132</v>
      </c>
      <c r="H24" s="47">
        <v>13067457</v>
      </c>
      <c r="I24" s="361">
        <v>-65.791875190406216</v>
      </c>
      <c r="J24" s="66">
        <v>0</v>
      </c>
      <c r="K24" s="76">
        <v>8</v>
      </c>
      <c r="L24" s="85">
        <v>0</v>
      </c>
      <c r="M24" s="66">
        <v>0</v>
      </c>
      <c r="N24" s="76">
        <v>8</v>
      </c>
      <c r="O24" s="85">
        <v>0</v>
      </c>
      <c r="P24" s="66">
        <v>0</v>
      </c>
      <c r="Q24" s="76">
        <v>6</v>
      </c>
      <c r="R24" s="85">
        <v>2</v>
      </c>
    </row>
    <row r="25" spans="1:18" ht="13.5" customHeight="1" x14ac:dyDescent="0.15">
      <c r="A25" s="273"/>
      <c r="B25" s="275"/>
      <c r="C25" s="293"/>
      <c r="D25" s="40" t="s">
        <v>64</v>
      </c>
      <c r="E25" s="53" t="s">
        <v>64</v>
      </c>
      <c r="F25" s="362"/>
      <c r="G25" s="62" t="s">
        <v>64</v>
      </c>
      <c r="H25" s="65" t="s">
        <v>64</v>
      </c>
      <c r="I25" s="368"/>
      <c r="J25" s="67"/>
      <c r="K25" s="267">
        <v>0</v>
      </c>
      <c r="L25" s="86"/>
      <c r="M25" s="67"/>
      <c r="N25" s="267">
        <v>0</v>
      </c>
      <c r="O25" s="86"/>
      <c r="P25" s="67"/>
      <c r="Q25" s="267">
        <v>-25</v>
      </c>
      <c r="R25" s="86"/>
    </row>
    <row r="26" spans="1:18" ht="13.5" customHeight="1" x14ac:dyDescent="0.15">
      <c r="A26" s="8"/>
      <c r="B26" s="16" t="s">
        <v>55</v>
      </c>
      <c r="C26" s="321">
        <v>22</v>
      </c>
      <c r="D26" s="34">
        <v>4116785</v>
      </c>
      <c r="E26" s="47">
        <v>3835495</v>
      </c>
      <c r="F26" s="361">
        <v>7.3338643382405735</v>
      </c>
      <c r="G26" s="323" t="s">
        <v>64</v>
      </c>
      <c r="H26" s="324" t="s">
        <v>64</v>
      </c>
      <c r="I26" s="325" t="s">
        <v>64</v>
      </c>
      <c r="J26" s="66">
        <v>4</v>
      </c>
      <c r="K26" s="76">
        <v>12</v>
      </c>
      <c r="L26" s="85">
        <v>6</v>
      </c>
      <c r="M26" s="66">
        <v>3</v>
      </c>
      <c r="N26" s="76">
        <v>12</v>
      </c>
      <c r="O26" s="85">
        <v>7</v>
      </c>
      <c r="P26" s="66">
        <v>1</v>
      </c>
      <c r="Q26" s="76">
        <v>9</v>
      </c>
      <c r="R26" s="85">
        <v>12</v>
      </c>
    </row>
    <row r="27" spans="1:18" ht="13.5" customHeight="1" x14ac:dyDescent="0.15">
      <c r="A27" s="8"/>
      <c r="B27" s="266"/>
      <c r="C27" s="293"/>
      <c r="D27" s="41" t="s">
        <v>64</v>
      </c>
      <c r="E27" s="54" t="s">
        <v>64</v>
      </c>
      <c r="F27" s="362"/>
      <c r="G27" s="327"/>
      <c r="H27" s="328"/>
      <c r="I27" s="329"/>
      <c r="J27" s="67"/>
      <c r="K27" s="267">
        <v>-9.1</v>
      </c>
      <c r="L27" s="90"/>
      <c r="M27" s="67"/>
      <c r="N27" s="267">
        <v>-18.2</v>
      </c>
      <c r="O27" s="90"/>
      <c r="P27" s="67"/>
      <c r="Q27" s="267">
        <v>-50</v>
      </c>
      <c r="R27" s="90"/>
    </row>
    <row r="28" spans="1:18" ht="13.5" customHeight="1" x14ac:dyDescent="0.15">
      <c r="A28" s="289" t="s">
        <v>7</v>
      </c>
      <c r="B28" s="276" t="s">
        <v>53</v>
      </c>
      <c r="C28" s="365">
        <v>10</v>
      </c>
      <c r="D28" s="42">
        <v>3446611</v>
      </c>
      <c r="E28" s="55">
        <v>3274196</v>
      </c>
      <c r="F28" s="367">
        <v>5.2658729043710224</v>
      </c>
      <c r="G28" s="337" t="s">
        <v>64</v>
      </c>
      <c r="H28" s="339" t="s">
        <v>64</v>
      </c>
      <c r="I28" s="330" t="s">
        <v>64</v>
      </c>
      <c r="J28" s="71">
        <v>1</v>
      </c>
      <c r="K28" s="277">
        <v>4</v>
      </c>
      <c r="L28" s="91">
        <v>5</v>
      </c>
      <c r="M28" s="95">
        <v>1</v>
      </c>
      <c r="N28" s="277">
        <v>4</v>
      </c>
      <c r="O28" s="91">
        <v>5</v>
      </c>
      <c r="P28" s="95">
        <v>1</v>
      </c>
      <c r="Q28" s="277">
        <v>3</v>
      </c>
      <c r="R28" s="91">
        <v>6</v>
      </c>
    </row>
    <row r="29" spans="1:18" ht="13.5" customHeight="1" x14ac:dyDescent="0.15">
      <c r="A29" s="289"/>
      <c r="B29" s="278"/>
      <c r="C29" s="366"/>
      <c r="D29" s="43">
        <v>83.720937576288293</v>
      </c>
      <c r="E29" s="56">
        <v>85.365669880941056</v>
      </c>
      <c r="F29" s="360"/>
      <c r="G29" s="338"/>
      <c r="H29" s="340"/>
      <c r="I29" s="331"/>
      <c r="J29" s="72"/>
      <c r="K29" s="82">
        <v>-40</v>
      </c>
      <c r="L29" s="92"/>
      <c r="M29" s="72"/>
      <c r="N29" s="82">
        <v>-40</v>
      </c>
      <c r="O29" s="92"/>
      <c r="P29" s="72"/>
      <c r="Q29" s="82">
        <v>-50</v>
      </c>
      <c r="R29" s="92"/>
    </row>
    <row r="30" spans="1:18" ht="13.5" customHeight="1" x14ac:dyDescent="0.15">
      <c r="A30" s="289"/>
      <c r="B30" s="271" t="s">
        <v>101</v>
      </c>
      <c r="C30" s="363">
        <v>12</v>
      </c>
      <c r="D30" s="38">
        <v>670174</v>
      </c>
      <c r="E30" s="51">
        <v>561299</v>
      </c>
      <c r="F30" s="359">
        <v>19.39697024224165</v>
      </c>
      <c r="G30" s="318" t="s">
        <v>64</v>
      </c>
      <c r="H30" s="319" t="s">
        <v>64</v>
      </c>
      <c r="I30" s="320" t="s">
        <v>64</v>
      </c>
      <c r="J30" s="70">
        <v>3</v>
      </c>
      <c r="K30" s="272">
        <v>8</v>
      </c>
      <c r="L30" s="89">
        <v>1</v>
      </c>
      <c r="M30" s="70">
        <v>2</v>
      </c>
      <c r="N30" s="272">
        <v>8</v>
      </c>
      <c r="O30" s="89">
        <v>2</v>
      </c>
      <c r="P30" s="70">
        <v>0</v>
      </c>
      <c r="Q30" s="272">
        <v>6</v>
      </c>
      <c r="R30" s="89">
        <v>6</v>
      </c>
    </row>
    <row r="31" spans="1:18" ht="13.5" customHeight="1" x14ac:dyDescent="0.15">
      <c r="A31" s="290"/>
      <c r="B31" s="273"/>
      <c r="C31" s="364"/>
      <c r="D31" s="39">
        <v>16.279062423711707</v>
      </c>
      <c r="E31" s="52">
        <v>14.634330119058948</v>
      </c>
      <c r="F31" s="362"/>
      <c r="G31" s="327"/>
      <c r="H31" s="328"/>
      <c r="I31" s="329"/>
      <c r="J31" s="67"/>
      <c r="K31" s="267">
        <v>16.7</v>
      </c>
      <c r="L31" s="86"/>
      <c r="M31" s="67"/>
      <c r="N31" s="267">
        <v>0</v>
      </c>
      <c r="O31" s="86"/>
      <c r="P31" s="67"/>
      <c r="Q31" s="267">
        <v>-50</v>
      </c>
      <c r="R31" s="86"/>
    </row>
    <row r="32" spans="1:18" ht="13.5" customHeight="1" x14ac:dyDescent="0.15">
      <c r="A32" s="7"/>
      <c r="B32" s="16" t="s">
        <v>55</v>
      </c>
      <c r="C32" s="321">
        <v>35</v>
      </c>
      <c r="D32" s="34">
        <v>2528079</v>
      </c>
      <c r="E32" s="47">
        <v>2315394</v>
      </c>
      <c r="F32" s="361">
        <v>9.1856936659592208</v>
      </c>
      <c r="G32" s="323" t="s">
        <v>64</v>
      </c>
      <c r="H32" s="324" t="s">
        <v>64</v>
      </c>
      <c r="I32" s="325" t="s">
        <v>64</v>
      </c>
      <c r="J32" s="66">
        <v>12</v>
      </c>
      <c r="K32" s="76">
        <v>18</v>
      </c>
      <c r="L32" s="85">
        <v>4</v>
      </c>
      <c r="M32" s="66">
        <v>3</v>
      </c>
      <c r="N32" s="76">
        <v>25</v>
      </c>
      <c r="O32" s="85">
        <v>6</v>
      </c>
      <c r="P32" s="66">
        <v>3</v>
      </c>
      <c r="Q32" s="76">
        <v>14</v>
      </c>
      <c r="R32" s="85">
        <v>17</v>
      </c>
    </row>
    <row r="33" spans="1:18" ht="13.5" customHeight="1" x14ac:dyDescent="0.15">
      <c r="A33" s="11"/>
      <c r="B33" s="266"/>
      <c r="C33" s="293"/>
      <c r="D33" s="35" t="s">
        <v>64</v>
      </c>
      <c r="E33" s="48" t="s">
        <v>64</v>
      </c>
      <c r="F33" s="362"/>
      <c r="G33" s="327"/>
      <c r="H33" s="328"/>
      <c r="I33" s="329"/>
      <c r="J33" s="67"/>
      <c r="K33" s="267">
        <v>23.5</v>
      </c>
      <c r="L33" s="86"/>
      <c r="M33" s="67"/>
      <c r="N33" s="267">
        <v>-8.8000000000000007</v>
      </c>
      <c r="O33" s="86"/>
      <c r="P33" s="67"/>
      <c r="Q33" s="267">
        <v>-41.2</v>
      </c>
      <c r="R33" s="86"/>
    </row>
    <row r="34" spans="1:18" ht="13.5" customHeight="1" x14ac:dyDescent="0.15">
      <c r="A34" s="289" t="s">
        <v>51</v>
      </c>
      <c r="B34" s="268" t="s">
        <v>99</v>
      </c>
      <c r="C34" s="321">
        <v>12</v>
      </c>
      <c r="D34" s="34">
        <v>333372</v>
      </c>
      <c r="E34" s="47">
        <v>270131</v>
      </c>
      <c r="F34" s="361">
        <v>23.411233808781674</v>
      </c>
      <c r="G34" s="323" t="s">
        <v>64</v>
      </c>
      <c r="H34" s="324" t="s">
        <v>64</v>
      </c>
      <c r="I34" s="325" t="s">
        <v>64</v>
      </c>
      <c r="J34" s="66">
        <v>6</v>
      </c>
      <c r="K34" s="76">
        <v>5</v>
      </c>
      <c r="L34" s="85">
        <v>0</v>
      </c>
      <c r="M34" s="66">
        <v>1</v>
      </c>
      <c r="N34" s="76">
        <v>6</v>
      </c>
      <c r="O34" s="85">
        <v>4</v>
      </c>
      <c r="P34" s="66">
        <v>0</v>
      </c>
      <c r="Q34" s="76">
        <v>4</v>
      </c>
      <c r="R34" s="85">
        <v>7</v>
      </c>
    </row>
    <row r="35" spans="1:18" ht="13.5" customHeight="1" x14ac:dyDescent="0.15">
      <c r="A35" s="289"/>
      <c r="B35" s="269"/>
      <c r="C35" s="355"/>
      <c r="D35" s="36">
        <v>13.186771457695745</v>
      </c>
      <c r="E35" s="49">
        <v>11.666740088295988</v>
      </c>
      <c r="F35" s="360"/>
      <c r="G35" s="315"/>
      <c r="H35" s="316"/>
      <c r="I35" s="317"/>
      <c r="J35" s="68"/>
      <c r="K35" s="78">
        <v>54.5</v>
      </c>
      <c r="L35" s="87"/>
      <c r="M35" s="68"/>
      <c r="N35" s="78">
        <v>-27.3</v>
      </c>
      <c r="O35" s="87"/>
      <c r="P35" s="68"/>
      <c r="Q35" s="78">
        <v>-63.6</v>
      </c>
      <c r="R35" s="87"/>
    </row>
    <row r="36" spans="1:18" ht="13.5" customHeight="1" x14ac:dyDescent="0.15">
      <c r="A36" s="289"/>
      <c r="B36" s="271" t="s">
        <v>104</v>
      </c>
      <c r="C36" s="358">
        <v>5</v>
      </c>
      <c r="D36" s="38">
        <v>426250</v>
      </c>
      <c r="E36" s="51">
        <v>369131</v>
      </c>
      <c r="F36" s="359">
        <v>15.47391034619146</v>
      </c>
      <c r="G36" s="318" t="s">
        <v>64</v>
      </c>
      <c r="H36" s="319" t="s">
        <v>64</v>
      </c>
      <c r="I36" s="320" t="s">
        <v>64</v>
      </c>
      <c r="J36" s="70">
        <v>1</v>
      </c>
      <c r="K36" s="272">
        <v>4</v>
      </c>
      <c r="L36" s="89">
        <v>0</v>
      </c>
      <c r="M36" s="70">
        <v>1</v>
      </c>
      <c r="N36" s="272">
        <v>4</v>
      </c>
      <c r="O36" s="89">
        <v>0</v>
      </c>
      <c r="P36" s="70">
        <v>2</v>
      </c>
      <c r="Q36" s="272">
        <v>3</v>
      </c>
      <c r="R36" s="89">
        <v>0</v>
      </c>
    </row>
    <row r="37" spans="1:18" ht="13.5" customHeight="1" x14ac:dyDescent="0.15">
      <c r="A37" s="289"/>
      <c r="B37" s="279"/>
      <c r="C37" s="355"/>
      <c r="D37" s="36">
        <v>16.860628168660867</v>
      </c>
      <c r="E37" s="49">
        <v>15.942470266399585</v>
      </c>
      <c r="F37" s="360"/>
      <c r="G37" s="315"/>
      <c r="H37" s="316"/>
      <c r="I37" s="317"/>
      <c r="J37" s="68"/>
      <c r="K37" s="78">
        <v>20</v>
      </c>
      <c r="L37" s="87"/>
      <c r="M37" s="68"/>
      <c r="N37" s="78">
        <v>20</v>
      </c>
      <c r="O37" s="87"/>
      <c r="P37" s="68"/>
      <c r="Q37" s="78">
        <v>40</v>
      </c>
      <c r="R37" s="87"/>
    </row>
    <row r="38" spans="1:18" ht="13.5" customHeight="1" x14ac:dyDescent="0.15">
      <c r="A38" s="289"/>
      <c r="B38" s="271" t="s">
        <v>84</v>
      </c>
      <c r="C38" s="358">
        <v>5</v>
      </c>
      <c r="D38" s="38">
        <v>1131831</v>
      </c>
      <c r="E38" s="51">
        <v>1091816</v>
      </c>
      <c r="F38" s="359">
        <v>3.6649948342944327</v>
      </c>
      <c r="G38" s="318" t="s">
        <v>64</v>
      </c>
      <c r="H38" s="319" t="s">
        <v>64</v>
      </c>
      <c r="I38" s="320" t="s">
        <v>64</v>
      </c>
      <c r="J38" s="70">
        <v>0</v>
      </c>
      <c r="K38" s="272">
        <v>4</v>
      </c>
      <c r="L38" s="89">
        <v>1</v>
      </c>
      <c r="M38" s="70">
        <v>0</v>
      </c>
      <c r="N38" s="272">
        <v>5</v>
      </c>
      <c r="O38" s="89">
        <v>0</v>
      </c>
      <c r="P38" s="70">
        <v>0</v>
      </c>
      <c r="Q38" s="272">
        <v>2</v>
      </c>
      <c r="R38" s="89">
        <v>3</v>
      </c>
    </row>
    <row r="39" spans="1:18" ht="13.5" customHeight="1" x14ac:dyDescent="0.15">
      <c r="A39" s="289"/>
      <c r="B39" s="269"/>
      <c r="C39" s="355"/>
      <c r="D39" s="36">
        <v>44.770396811175601</v>
      </c>
      <c r="E39" s="49">
        <v>47.154652728650071</v>
      </c>
      <c r="F39" s="360"/>
      <c r="G39" s="315"/>
      <c r="H39" s="316"/>
      <c r="I39" s="317"/>
      <c r="J39" s="68"/>
      <c r="K39" s="78">
        <v>-20</v>
      </c>
      <c r="L39" s="87"/>
      <c r="M39" s="68"/>
      <c r="N39" s="78">
        <v>0</v>
      </c>
      <c r="O39" s="87"/>
      <c r="P39" s="68"/>
      <c r="Q39" s="78">
        <v>-60</v>
      </c>
      <c r="R39" s="87"/>
    </row>
    <row r="40" spans="1:18" ht="13.5" customHeight="1" x14ac:dyDescent="0.15">
      <c r="A40" s="289"/>
      <c r="B40" s="271" t="s">
        <v>103</v>
      </c>
      <c r="C40" s="358">
        <v>5</v>
      </c>
      <c r="D40" s="38">
        <v>373916</v>
      </c>
      <c r="E40" s="51">
        <v>355954</v>
      </c>
      <c r="F40" s="359">
        <v>5.0461576495839324</v>
      </c>
      <c r="G40" s="306" t="s">
        <v>64</v>
      </c>
      <c r="H40" s="308" t="s">
        <v>64</v>
      </c>
      <c r="I40" s="310" t="s">
        <v>64</v>
      </c>
      <c r="J40" s="70">
        <v>0</v>
      </c>
      <c r="K40" s="272">
        <v>3</v>
      </c>
      <c r="L40" s="89">
        <v>2</v>
      </c>
      <c r="M40" s="70">
        <v>0</v>
      </c>
      <c r="N40" s="272">
        <v>5</v>
      </c>
      <c r="O40" s="89">
        <v>0</v>
      </c>
      <c r="P40" s="70">
        <v>0</v>
      </c>
      <c r="Q40" s="272">
        <v>4</v>
      </c>
      <c r="R40" s="89">
        <v>1</v>
      </c>
    </row>
    <row r="41" spans="1:18" ht="13.5" customHeight="1" x14ac:dyDescent="0.15">
      <c r="A41" s="289"/>
      <c r="B41" s="271"/>
      <c r="C41" s="355"/>
      <c r="D41" s="36">
        <v>14.79051880894545</v>
      </c>
      <c r="E41" s="49">
        <v>15.373366260774624</v>
      </c>
      <c r="F41" s="360"/>
      <c r="G41" s="315"/>
      <c r="H41" s="316"/>
      <c r="I41" s="317"/>
      <c r="J41" s="68"/>
      <c r="K41" s="78">
        <v>-40</v>
      </c>
      <c r="L41" s="87"/>
      <c r="M41" s="68"/>
      <c r="N41" s="78">
        <v>0</v>
      </c>
      <c r="O41" s="87"/>
      <c r="P41" s="68"/>
      <c r="Q41" s="78">
        <v>-20</v>
      </c>
      <c r="R41" s="87"/>
    </row>
    <row r="42" spans="1:18" ht="13.5" customHeight="1" x14ac:dyDescent="0.15">
      <c r="A42" s="289"/>
      <c r="B42" s="26" t="s">
        <v>25</v>
      </c>
      <c r="C42" s="354">
        <v>8</v>
      </c>
      <c r="D42" s="37">
        <v>262710</v>
      </c>
      <c r="E42" s="50">
        <v>228362</v>
      </c>
      <c r="F42" s="356">
        <v>15.041031344969838</v>
      </c>
      <c r="G42" s="306" t="s">
        <v>64</v>
      </c>
      <c r="H42" s="308" t="s">
        <v>64</v>
      </c>
      <c r="I42" s="310" t="s">
        <v>64</v>
      </c>
      <c r="J42" s="70">
        <v>5</v>
      </c>
      <c r="K42" s="272">
        <v>2</v>
      </c>
      <c r="L42" s="89">
        <v>1</v>
      </c>
      <c r="M42" s="70">
        <v>1</v>
      </c>
      <c r="N42" s="272">
        <v>5</v>
      </c>
      <c r="O42" s="89">
        <v>2</v>
      </c>
      <c r="P42" s="70">
        <v>1</v>
      </c>
      <c r="Q42" s="272">
        <v>1</v>
      </c>
      <c r="R42" s="89">
        <v>6</v>
      </c>
    </row>
    <row r="43" spans="1:18" ht="13.5" customHeight="1" thickBot="1" x14ac:dyDescent="0.2">
      <c r="A43" s="291"/>
      <c r="B43" s="269"/>
      <c r="C43" s="355"/>
      <c r="D43" s="44">
        <v>10.391684753522339</v>
      </c>
      <c r="E43" s="57">
        <v>9.8627706558797339</v>
      </c>
      <c r="F43" s="357"/>
      <c r="G43" s="307"/>
      <c r="H43" s="309"/>
      <c r="I43" s="311"/>
      <c r="J43" s="68"/>
      <c r="K43" s="78">
        <v>50</v>
      </c>
      <c r="L43" s="87"/>
      <c r="M43" s="68"/>
      <c r="N43" s="78">
        <v>-12.5</v>
      </c>
      <c r="O43" s="87"/>
      <c r="P43" s="68"/>
      <c r="Q43" s="78">
        <v>-62.5</v>
      </c>
      <c r="R43" s="87"/>
    </row>
    <row r="44" spans="1:18" ht="13.5" customHeight="1" thickTop="1" x14ac:dyDescent="0.15">
      <c r="A44" s="12" t="s">
        <v>60</v>
      </c>
      <c r="B44" s="27"/>
      <c r="C44" s="292">
        <v>143</v>
      </c>
      <c r="D44" s="294" t="s">
        <v>64</v>
      </c>
      <c r="E44" s="296" t="s">
        <v>64</v>
      </c>
      <c r="F44" s="298" t="s">
        <v>64</v>
      </c>
      <c r="G44" s="300" t="s">
        <v>64</v>
      </c>
      <c r="H44" s="285" t="s">
        <v>64</v>
      </c>
      <c r="I44" s="287" t="s">
        <v>64</v>
      </c>
      <c r="J44" s="280">
        <v>25</v>
      </c>
      <c r="K44" s="281">
        <v>81</v>
      </c>
      <c r="L44" s="282">
        <v>35</v>
      </c>
      <c r="M44" s="280">
        <v>8</v>
      </c>
      <c r="N44" s="281">
        <v>105</v>
      </c>
      <c r="O44" s="282">
        <v>28</v>
      </c>
      <c r="P44" s="280">
        <v>12</v>
      </c>
      <c r="Q44" s="281">
        <v>69</v>
      </c>
      <c r="R44" s="282">
        <v>60</v>
      </c>
    </row>
    <row r="45" spans="1:18" ht="13.5" customHeight="1" x14ac:dyDescent="0.15">
      <c r="A45" s="273"/>
      <c r="B45" s="275"/>
      <c r="C45" s="293"/>
      <c r="D45" s="295"/>
      <c r="E45" s="297"/>
      <c r="F45" s="299"/>
      <c r="G45" s="301"/>
      <c r="H45" s="286"/>
      <c r="I45" s="288"/>
      <c r="J45" s="74"/>
      <c r="K45" s="283">
        <v>-7.1</v>
      </c>
      <c r="L45" s="94"/>
      <c r="M45" s="74"/>
      <c r="N45" s="283">
        <v>-14.2</v>
      </c>
      <c r="O45" s="94"/>
      <c r="P45" s="74"/>
      <c r="Q45" s="283">
        <v>-34</v>
      </c>
      <c r="R45" s="94"/>
    </row>
    <row r="46" spans="1:18" x14ac:dyDescent="0.15">
      <c r="B46" s="3" t="s">
        <v>115</v>
      </c>
      <c r="F46" s="3"/>
      <c r="J46" s="3" t="s">
        <v>116</v>
      </c>
    </row>
    <row r="47" spans="1:18" x14ac:dyDescent="0.15">
      <c r="A47" s="3"/>
      <c r="B47" s="3"/>
    </row>
    <row r="48" spans="1:18" x14ac:dyDescent="0.15">
      <c r="A48" s="3"/>
      <c r="B48" s="3"/>
    </row>
    <row r="49" spans="1:2" x14ac:dyDescent="0.15">
      <c r="A49" s="3"/>
      <c r="B49" s="3"/>
    </row>
    <row r="50" spans="1:2" ht="10.5" customHeight="1" x14ac:dyDescent="0.15"/>
    <row r="51"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7824-6B9D-4F2A-B5E6-11465F8B8469}">
  <sheetPr>
    <tabColor theme="9" tint="-0.249977111117893"/>
  </sheetPr>
  <dimension ref="A1:S51"/>
  <sheetViews>
    <sheetView showGridLines="0" view="pageBreakPreview" zoomScaleNormal="55" zoomScaleSheetLayoutView="100" workbookViewId="0"/>
  </sheetViews>
  <sheetFormatPr defaultRowHeight="13.5" x14ac:dyDescent="0.1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0.5" style="3" customWidth="1"/>
    <col min="20" max="16344" width="9" style="3" customWidth="1"/>
    <col min="16345" max="16384" width="9" style="3"/>
  </cols>
  <sheetData>
    <row r="1" spans="1:18" ht="14.25" customHeight="1" x14ac:dyDescent="0.15">
      <c r="A1" s="4" t="s">
        <v>117</v>
      </c>
      <c r="B1" s="15"/>
      <c r="C1" s="15"/>
      <c r="D1" s="15"/>
      <c r="E1" s="15"/>
      <c r="F1" s="15"/>
      <c r="G1" s="15"/>
      <c r="H1" s="15"/>
      <c r="I1" s="15"/>
      <c r="J1" s="15"/>
      <c r="K1" s="15"/>
      <c r="L1" s="15"/>
      <c r="M1" s="15"/>
      <c r="N1" s="15"/>
      <c r="O1" s="15"/>
      <c r="P1" s="15"/>
      <c r="Q1" s="15"/>
      <c r="R1" s="15"/>
    </row>
    <row r="2" spans="1:18" ht="14.25" customHeight="1" x14ac:dyDescent="0.15"/>
    <row r="3" spans="1:18" ht="13.5" customHeight="1" x14ac:dyDescent="0.15">
      <c r="R3" s="96" t="s">
        <v>34</v>
      </c>
    </row>
    <row r="4" spans="1:18" ht="13.5" customHeight="1" x14ac:dyDescent="0.15">
      <c r="A4" s="5"/>
      <c r="B4" s="347" t="s">
        <v>70</v>
      </c>
      <c r="C4" s="349" t="s">
        <v>78</v>
      </c>
      <c r="D4" s="351" t="s">
        <v>77</v>
      </c>
      <c r="E4" s="352"/>
      <c r="F4" s="353"/>
      <c r="G4" s="351" t="s">
        <v>76</v>
      </c>
      <c r="H4" s="352"/>
      <c r="I4" s="353"/>
      <c r="J4" s="351" t="s">
        <v>39</v>
      </c>
      <c r="K4" s="352"/>
      <c r="L4" s="353"/>
      <c r="M4" s="351" t="s">
        <v>1</v>
      </c>
      <c r="N4" s="352"/>
      <c r="O4" s="353"/>
      <c r="P4" s="351" t="s">
        <v>49</v>
      </c>
      <c r="Q4" s="352"/>
      <c r="R4" s="353"/>
    </row>
    <row r="5" spans="1:18" ht="13.5" customHeight="1" x14ac:dyDescent="0.15">
      <c r="A5" s="6"/>
      <c r="B5" s="348"/>
      <c r="C5" s="350"/>
      <c r="D5" s="33" t="s">
        <v>74</v>
      </c>
      <c r="E5" s="46" t="s">
        <v>69</v>
      </c>
      <c r="F5" s="59" t="s">
        <v>73</v>
      </c>
      <c r="G5" s="33" t="s">
        <v>74</v>
      </c>
      <c r="H5" s="46" t="s">
        <v>69</v>
      </c>
      <c r="I5" s="59" t="s">
        <v>73</v>
      </c>
      <c r="J5" s="32" t="s">
        <v>67</v>
      </c>
      <c r="K5" s="75" t="s">
        <v>68</v>
      </c>
      <c r="L5" s="58" t="s">
        <v>54</v>
      </c>
      <c r="M5" s="32" t="s">
        <v>67</v>
      </c>
      <c r="N5" s="75" t="s">
        <v>68</v>
      </c>
      <c r="O5" s="58" t="s">
        <v>54</v>
      </c>
      <c r="P5" s="32" t="s">
        <v>67</v>
      </c>
      <c r="Q5" s="75" t="s">
        <v>68</v>
      </c>
      <c r="R5" s="58" t="s">
        <v>54</v>
      </c>
    </row>
    <row r="6" spans="1:18" ht="13.5" customHeight="1" x14ac:dyDescent="0.15">
      <c r="A6" s="7"/>
      <c r="B6" s="16" t="s">
        <v>55</v>
      </c>
      <c r="C6" s="321">
        <v>78</v>
      </c>
      <c r="D6" s="34">
        <v>34733637</v>
      </c>
      <c r="E6" s="47">
        <v>30331041</v>
      </c>
      <c r="F6" s="361">
        <v>14.515149677849834</v>
      </c>
      <c r="G6" s="61">
        <v>31259244</v>
      </c>
      <c r="H6" s="63">
        <v>27003981</v>
      </c>
      <c r="I6" s="361">
        <v>15.757909917060005</v>
      </c>
      <c r="J6" s="66">
        <v>17</v>
      </c>
      <c r="K6" s="76">
        <v>44</v>
      </c>
      <c r="L6" s="85">
        <v>15</v>
      </c>
      <c r="M6" s="66">
        <v>4</v>
      </c>
      <c r="N6" s="76">
        <v>58</v>
      </c>
      <c r="O6" s="85">
        <v>13</v>
      </c>
      <c r="P6" s="66">
        <v>12</v>
      </c>
      <c r="Q6" s="76">
        <v>39</v>
      </c>
      <c r="R6" s="85">
        <v>25</v>
      </c>
    </row>
    <row r="7" spans="1:18" ht="13.5" customHeight="1" x14ac:dyDescent="0.15">
      <c r="A7" s="8"/>
      <c r="B7" s="266"/>
      <c r="C7" s="293"/>
      <c r="D7" s="35" t="s">
        <v>64</v>
      </c>
      <c r="E7" s="48" t="s">
        <v>64</v>
      </c>
      <c r="F7" s="362"/>
      <c r="G7" s="41" t="s">
        <v>64</v>
      </c>
      <c r="H7" s="54" t="s">
        <v>64</v>
      </c>
      <c r="I7" s="368"/>
      <c r="J7" s="67"/>
      <c r="K7" s="267">
        <v>2.6</v>
      </c>
      <c r="L7" s="86"/>
      <c r="M7" s="67"/>
      <c r="N7" s="267">
        <v>-12</v>
      </c>
      <c r="O7" s="86"/>
      <c r="P7" s="67"/>
      <c r="Q7" s="267">
        <v>-17.100000000000001</v>
      </c>
      <c r="R7" s="86"/>
    </row>
    <row r="8" spans="1:18" ht="13.5" customHeight="1" x14ac:dyDescent="0.15">
      <c r="A8" s="289" t="s">
        <v>56</v>
      </c>
      <c r="B8" s="268" t="s">
        <v>57</v>
      </c>
      <c r="C8" s="321">
        <v>11</v>
      </c>
      <c r="D8" s="34">
        <v>2043255</v>
      </c>
      <c r="E8" s="47">
        <v>2027492</v>
      </c>
      <c r="F8" s="361">
        <v>0.77746299368874361</v>
      </c>
      <c r="G8" s="323" t="s">
        <v>64</v>
      </c>
      <c r="H8" s="324" t="s">
        <v>64</v>
      </c>
      <c r="I8" s="345" t="s">
        <v>64</v>
      </c>
      <c r="J8" s="66">
        <v>4</v>
      </c>
      <c r="K8" s="76">
        <v>6</v>
      </c>
      <c r="L8" s="85">
        <v>1</v>
      </c>
      <c r="M8" s="66">
        <v>0</v>
      </c>
      <c r="N8" s="76">
        <v>9</v>
      </c>
      <c r="O8" s="85">
        <v>2</v>
      </c>
      <c r="P8" s="66">
        <v>1</v>
      </c>
      <c r="Q8" s="76">
        <v>5</v>
      </c>
      <c r="R8" s="85">
        <v>5</v>
      </c>
    </row>
    <row r="9" spans="1:18" ht="13.5" customHeight="1" x14ac:dyDescent="0.15">
      <c r="A9" s="289"/>
      <c r="B9" s="269"/>
      <c r="C9" s="355"/>
      <c r="D9" s="36">
        <v>5.8826405078166735</v>
      </c>
      <c r="E9" s="49">
        <v>6.6845447210334781</v>
      </c>
      <c r="F9" s="360"/>
      <c r="G9" s="315"/>
      <c r="H9" s="316"/>
      <c r="I9" s="346"/>
      <c r="J9" s="68"/>
      <c r="K9" s="78">
        <v>27.3</v>
      </c>
      <c r="L9" s="87"/>
      <c r="M9" s="68"/>
      <c r="N9" s="78">
        <v>-18.2</v>
      </c>
      <c r="O9" s="87"/>
      <c r="P9" s="68"/>
      <c r="Q9" s="78">
        <v>-36.4</v>
      </c>
      <c r="R9" s="87"/>
    </row>
    <row r="10" spans="1:18" ht="13.5" customHeight="1" x14ac:dyDescent="0.15">
      <c r="A10" s="289"/>
      <c r="B10" s="270" t="s">
        <v>100</v>
      </c>
      <c r="C10" s="354">
        <v>7</v>
      </c>
      <c r="D10" s="37">
        <v>1085472</v>
      </c>
      <c r="E10" s="50">
        <v>808187</v>
      </c>
      <c r="F10" s="356">
        <v>34.309510051510358</v>
      </c>
      <c r="G10" s="37">
        <v>933305</v>
      </c>
      <c r="H10" s="50">
        <v>807037</v>
      </c>
      <c r="I10" s="356">
        <v>15.645874972275124</v>
      </c>
      <c r="J10" s="69">
        <v>0</v>
      </c>
      <c r="K10" s="79">
        <v>7</v>
      </c>
      <c r="L10" s="88">
        <v>0</v>
      </c>
      <c r="M10" s="69">
        <v>0</v>
      </c>
      <c r="N10" s="79">
        <v>7</v>
      </c>
      <c r="O10" s="88">
        <v>0</v>
      </c>
      <c r="P10" s="69">
        <v>2</v>
      </c>
      <c r="Q10" s="79">
        <v>5</v>
      </c>
      <c r="R10" s="88">
        <v>0</v>
      </c>
    </row>
    <row r="11" spans="1:18" ht="13.5" customHeight="1" x14ac:dyDescent="0.15">
      <c r="A11" s="289"/>
      <c r="B11" s="269"/>
      <c r="C11" s="355"/>
      <c r="D11" s="36">
        <v>3.1251319866099831</v>
      </c>
      <c r="E11" s="49">
        <v>2.6645541114134526</v>
      </c>
      <c r="F11" s="360"/>
      <c r="G11" s="36">
        <v>2.9856928081817973</v>
      </c>
      <c r="H11" s="49">
        <v>2.9885852756302858</v>
      </c>
      <c r="I11" s="369"/>
      <c r="J11" s="68"/>
      <c r="K11" s="78">
        <v>0</v>
      </c>
      <c r="L11" s="87"/>
      <c r="M11" s="68"/>
      <c r="N11" s="78">
        <v>0</v>
      </c>
      <c r="O11" s="87"/>
      <c r="P11" s="68"/>
      <c r="Q11" s="78">
        <v>28.6</v>
      </c>
      <c r="R11" s="87"/>
    </row>
    <row r="12" spans="1:18" ht="12" customHeight="1" x14ac:dyDescent="0.15">
      <c r="A12" s="289"/>
      <c r="B12" s="271" t="s">
        <v>58</v>
      </c>
      <c r="C12" s="358">
        <v>9</v>
      </c>
      <c r="D12" s="38">
        <v>3460849</v>
      </c>
      <c r="E12" s="51">
        <v>2774887</v>
      </c>
      <c r="F12" s="359">
        <v>24.720357982144876</v>
      </c>
      <c r="G12" s="38">
        <v>3416527</v>
      </c>
      <c r="H12" s="51">
        <v>2709103</v>
      </c>
      <c r="I12" s="359">
        <v>26.112849899025619</v>
      </c>
      <c r="J12" s="70">
        <v>3</v>
      </c>
      <c r="K12" s="272">
        <v>1</v>
      </c>
      <c r="L12" s="89">
        <v>4</v>
      </c>
      <c r="M12" s="70">
        <v>2</v>
      </c>
      <c r="N12" s="272">
        <v>2</v>
      </c>
      <c r="O12" s="89">
        <v>4</v>
      </c>
      <c r="P12" s="70">
        <v>0</v>
      </c>
      <c r="Q12" s="272">
        <v>2</v>
      </c>
      <c r="R12" s="89">
        <v>6</v>
      </c>
    </row>
    <row r="13" spans="1:18" ht="13.5" customHeight="1" x14ac:dyDescent="0.15">
      <c r="A13" s="289"/>
      <c r="B13" s="269"/>
      <c r="C13" s="355"/>
      <c r="D13" s="36">
        <v>9.9639695088654268</v>
      </c>
      <c r="E13" s="49">
        <v>9.148670498978257</v>
      </c>
      <c r="F13" s="360"/>
      <c r="G13" s="36">
        <v>10.929653321110388</v>
      </c>
      <c r="H13" s="49">
        <v>10.03223561740767</v>
      </c>
      <c r="I13" s="369"/>
      <c r="J13" s="68"/>
      <c r="K13" s="78">
        <v>-12.5</v>
      </c>
      <c r="L13" s="87"/>
      <c r="M13" s="68"/>
      <c r="N13" s="78">
        <v>-25</v>
      </c>
      <c r="O13" s="87"/>
      <c r="P13" s="68"/>
      <c r="Q13" s="78">
        <v>-75</v>
      </c>
      <c r="R13" s="87"/>
    </row>
    <row r="14" spans="1:18" ht="13.5" customHeight="1" x14ac:dyDescent="0.15">
      <c r="A14" s="289"/>
      <c r="B14" s="271" t="s">
        <v>72</v>
      </c>
      <c r="C14" s="358">
        <v>10</v>
      </c>
      <c r="D14" s="38">
        <v>1588699</v>
      </c>
      <c r="E14" s="51">
        <v>1314289</v>
      </c>
      <c r="F14" s="359">
        <v>20.878969541706581</v>
      </c>
      <c r="G14" s="38">
        <v>1646423</v>
      </c>
      <c r="H14" s="51">
        <v>1385450</v>
      </c>
      <c r="I14" s="359">
        <v>18.836695658450324</v>
      </c>
      <c r="J14" s="70">
        <v>2</v>
      </c>
      <c r="K14" s="272">
        <v>7</v>
      </c>
      <c r="L14" s="89">
        <v>1</v>
      </c>
      <c r="M14" s="70">
        <v>1</v>
      </c>
      <c r="N14" s="272">
        <v>8</v>
      </c>
      <c r="O14" s="89">
        <v>1</v>
      </c>
      <c r="P14" s="70">
        <v>1</v>
      </c>
      <c r="Q14" s="272">
        <v>8</v>
      </c>
      <c r="R14" s="89">
        <v>1</v>
      </c>
    </row>
    <row r="15" spans="1:18" ht="13.5" customHeight="1" x14ac:dyDescent="0.15">
      <c r="A15" s="289"/>
      <c r="B15" s="269"/>
      <c r="C15" s="355"/>
      <c r="D15" s="36">
        <v>4.5739494542422952</v>
      </c>
      <c r="E15" s="49">
        <v>4.3331483413312455</v>
      </c>
      <c r="F15" s="360"/>
      <c r="G15" s="36">
        <v>5.2669955805713018</v>
      </c>
      <c r="H15" s="49">
        <v>5.130539826701848</v>
      </c>
      <c r="I15" s="369"/>
      <c r="J15" s="68"/>
      <c r="K15" s="78">
        <v>10</v>
      </c>
      <c r="L15" s="87"/>
      <c r="M15" s="68"/>
      <c r="N15" s="78">
        <v>0</v>
      </c>
      <c r="O15" s="87"/>
      <c r="P15" s="68"/>
      <c r="Q15" s="78">
        <v>0</v>
      </c>
      <c r="R15" s="87"/>
    </row>
    <row r="16" spans="1:18" ht="13.5" customHeight="1" x14ac:dyDescent="0.15">
      <c r="A16" s="289"/>
      <c r="B16" s="342" t="s">
        <v>107</v>
      </c>
      <c r="C16" s="358">
        <v>11</v>
      </c>
      <c r="D16" s="38">
        <v>1975726</v>
      </c>
      <c r="E16" s="51">
        <v>2233030</v>
      </c>
      <c r="F16" s="359">
        <v>-11.522639642100643</v>
      </c>
      <c r="G16" s="38">
        <v>1881772</v>
      </c>
      <c r="H16" s="51">
        <v>2047479</v>
      </c>
      <c r="I16" s="359">
        <v>-8.0932209805326494</v>
      </c>
      <c r="J16" s="70">
        <v>3</v>
      </c>
      <c r="K16" s="272">
        <v>7</v>
      </c>
      <c r="L16" s="89">
        <v>1</v>
      </c>
      <c r="M16" s="70">
        <v>0</v>
      </c>
      <c r="N16" s="272">
        <v>10</v>
      </c>
      <c r="O16" s="89">
        <v>1</v>
      </c>
      <c r="P16" s="70">
        <v>4</v>
      </c>
      <c r="Q16" s="272">
        <v>4</v>
      </c>
      <c r="R16" s="89">
        <v>3</v>
      </c>
    </row>
    <row r="17" spans="1:18" ht="13.5" customHeight="1" x14ac:dyDescent="0.15">
      <c r="A17" s="289"/>
      <c r="B17" s="343"/>
      <c r="C17" s="355"/>
      <c r="D17" s="36">
        <v>5.6882209024065062</v>
      </c>
      <c r="E17" s="49">
        <v>7.3621937341352712</v>
      </c>
      <c r="F17" s="360"/>
      <c r="G17" s="36">
        <v>6.0198896684769476</v>
      </c>
      <c r="H17" s="49">
        <v>7.5821376114877284</v>
      </c>
      <c r="I17" s="369"/>
      <c r="J17" s="68"/>
      <c r="K17" s="78">
        <v>18.2</v>
      </c>
      <c r="L17" s="87"/>
      <c r="M17" s="68"/>
      <c r="N17" s="78">
        <v>-9.1</v>
      </c>
      <c r="O17" s="87"/>
      <c r="P17" s="68"/>
      <c r="Q17" s="78">
        <v>9.1</v>
      </c>
      <c r="R17" s="87"/>
    </row>
    <row r="18" spans="1:18" ht="13.5" customHeight="1" x14ac:dyDescent="0.15">
      <c r="A18" s="289"/>
      <c r="B18" s="342" t="s">
        <v>102</v>
      </c>
      <c r="C18" s="358">
        <v>14</v>
      </c>
      <c r="D18" s="38">
        <v>11349866</v>
      </c>
      <c r="E18" s="51">
        <v>8988745</v>
      </c>
      <c r="F18" s="359">
        <v>26.267526779322353</v>
      </c>
      <c r="G18" s="38">
        <v>10458248</v>
      </c>
      <c r="H18" s="51">
        <v>8140719</v>
      </c>
      <c r="I18" s="359">
        <v>28.468357647524755</v>
      </c>
      <c r="J18" s="70">
        <v>0</v>
      </c>
      <c r="K18" s="272">
        <v>10</v>
      </c>
      <c r="L18" s="89">
        <v>4</v>
      </c>
      <c r="M18" s="70">
        <v>0</v>
      </c>
      <c r="N18" s="272">
        <v>10</v>
      </c>
      <c r="O18" s="89">
        <v>3</v>
      </c>
      <c r="P18" s="70">
        <v>1</v>
      </c>
      <c r="Q18" s="272">
        <v>7</v>
      </c>
      <c r="R18" s="89">
        <v>6</v>
      </c>
    </row>
    <row r="19" spans="1:18" ht="13.5" customHeight="1" x14ac:dyDescent="0.15">
      <c r="A19" s="289"/>
      <c r="B19" s="343"/>
      <c r="C19" s="355"/>
      <c r="D19" s="36">
        <v>32.676871702206135</v>
      </c>
      <c r="E19" s="49">
        <v>29.635464869141813</v>
      </c>
      <c r="F19" s="360"/>
      <c r="G19" s="36">
        <v>33.456496900564836</v>
      </c>
      <c r="H19" s="49">
        <v>30.14636619689519</v>
      </c>
      <c r="I19" s="369"/>
      <c r="J19" s="68"/>
      <c r="K19" s="78">
        <v>-28.6</v>
      </c>
      <c r="L19" s="87"/>
      <c r="M19" s="68"/>
      <c r="N19" s="78">
        <v>-23.1</v>
      </c>
      <c r="O19" s="87"/>
      <c r="P19" s="68"/>
      <c r="Q19" s="78">
        <v>-35.700000000000003</v>
      </c>
      <c r="R19" s="87"/>
    </row>
    <row r="20" spans="1:18" ht="13.5" customHeight="1" x14ac:dyDescent="0.15">
      <c r="A20" s="289"/>
      <c r="B20" s="271" t="s">
        <v>105</v>
      </c>
      <c r="C20" s="358">
        <v>9</v>
      </c>
      <c r="D20" s="38">
        <v>4401512</v>
      </c>
      <c r="E20" s="51">
        <v>3917867</v>
      </c>
      <c r="F20" s="359">
        <v>12.344599752875737</v>
      </c>
      <c r="G20" s="38">
        <v>4174486</v>
      </c>
      <c r="H20" s="51">
        <v>3372275</v>
      </c>
      <c r="I20" s="359">
        <v>23.788421762756599</v>
      </c>
      <c r="J20" s="70">
        <v>3</v>
      </c>
      <c r="K20" s="272">
        <v>3</v>
      </c>
      <c r="L20" s="89">
        <v>2</v>
      </c>
      <c r="M20" s="70">
        <v>1</v>
      </c>
      <c r="N20" s="272">
        <v>5</v>
      </c>
      <c r="O20" s="89">
        <v>2</v>
      </c>
      <c r="P20" s="70">
        <v>2</v>
      </c>
      <c r="Q20" s="272">
        <v>3</v>
      </c>
      <c r="R20" s="89">
        <v>3</v>
      </c>
    </row>
    <row r="21" spans="1:18" ht="13.5" customHeight="1" x14ac:dyDescent="0.15">
      <c r="A21" s="289"/>
      <c r="B21" s="269"/>
      <c r="C21" s="355"/>
      <c r="D21" s="36">
        <v>12.672188633744286</v>
      </c>
      <c r="E21" s="49">
        <v>12.917021212690985</v>
      </c>
      <c r="F21" s="360"/>
      <c r="G21" s="36">
        <v>13.354404860207111</v>
      </c>
      <c r="H21" s="49">
        <v>12.488066111437421</v>
      </c>
      <c r="I21" s="369"/>
      <c r="J21" s="68"/>
      <c r="K21" s="78">
        <v>12.5</v>
      </c>
      <c r="L21" s="87"/>
      <c r="M21" s="68"/>
      <c r="N21" s="78">
        <v>-12.5</v>
      </c>
      <c r="O21" s="87"/>
      <c r="P21" s="68"/>
      <c r="Q21" s="78">
        <v>-12.5</v>
      </c>
      <c r="R21" s="87"/>
    </row>
    <row r="22" spans="1:18" ht="13.5" customHeight="1" x14ac:dyDescent="0.15">
      <c r="A22" s="289"/>
      <c r="B22" s="271" t="s">
        <v>106</v>
      </c>
      <c r="C22" s="358">
        <v>7</v>
      </c>
      <c r="D22" s="38">
        <v>8828258</v>
      </c>
      <c r="E22" s="51">
        <v>8266544</v>
      </c>
      <c r="F22" s="359">
        <v>6.7950282488062612</v>
      </c>
      <c r="G22" s="38">
        <v>8748483</v>
      </c>
      <c r="H22" s="51">
        <v>8541918</v>
      </c>
      <c r="I22" s="359">
        <v>2.4182507956644059</v>
      </c>
      <c r="J22" s="70">
        <v>2</v>
      </c>
      <c r="K22" s="272">
        <v>3</v>
      </c>
      <c r="L22" s="89">
        <v>2</v>
      </c>
      <c r="M22" s="70">
        <v>0</v>
      </c>
      <c r="N22" s="272">
        <v>7</v>
      </c>
      <c r="O22" s="89">
        <v>0</v>
      </c>
      <c r="P22" s="70">
        <v>1</v>
      </c>
      <c r="Q22" s="272">
        <v>5</v>
      </c>
      <c r="R22" s="89">
        <v>1</v>
      </c>
    </row>
    <row r="23" spans="1:18" ht="13.5" customHeight="1" x14ac:dyDescent="0.15">
      <c r="A23" s="290"/>
      <c r="B23" s="273"/>
      <c r="C23" s="293"/>
      <c r="D23" s="39">
        <v>25.417027304108696</v>
      </c>
      <c r="E23" s="52">
        <v>27.254402511275494</v>
      </c>
      <c r="F23" s="362"/>
      <c r="G23" s="39">
        <v>27.986866860887616</v>
      </c>
      <c r="H23" s="64">
        <v>31.632069360439857</v>
      </c>
      <c r="I23" s="368"/>
      <c r="J23" s="67"/>
      <c r="K23" s="267">
        <v>0</v>
      </c>
      <c r="L23" s="86"/>
      <c r="M23" s="67"/>
      <c r="N23" s="267">
        <v>0</v>
      </c>
      <c r="O23" s="86"/>
      <c r="P23" s="67"/>
      <c r="Q23" s="267">
        <v>0</v>
      </c>
      <c r="R23" s="86"/>
    </row>
    <row r="24" spans="1:18" ht="13.5" customHeight="1" x14ac:dyDescent="0.15">
      <c r="A24" s="268" t="s">
        <v>50</v>
      </c>
      <c r="B24" s="274"/>
      <c r="C24" s="321">
        <v>8</v>
      </c>
      <c r="D24" s="34">
        <v>1279962</v>
      </c>
      <c r="E24" s="47">
        <v>1343227</v>
      </c>
      <c r="F24" s="361">
        <v>-4.7099261703345832</v>
      </c>
      <c r="G24" s="34">
        <v>2060982</v>
      </c>
      <c r="H24" s="47">
        <v>2210083</v>
      </c>
      <c r="I24" s="361">
        <v>-6.7463982121938386</v>
      </c>
      <c r="J24" s="66">
        <v>1</v>
      </c>
      <c r="K24" s="76">
        <v>7</v>
      </c>
      <c r="L24" s="85">
        <v>0</v>
      </c>
      <c r="M24" s="66">
        <v>0</v>
      </c>
      <c r="N24" s="76">
        <v>7</v>
      </c>
      <c r="O24" s="85">
        <v>1</v>
      </c>
      <c r="P24" s="66">
        <v>1</v>
      </c>
      <c r="Q24" s="76">
        <v>5</v>
      </c>
      <c r="R24" s="85">
        <v>2</v>
      </c>
    </row>
    <row r="25" spans="1:18" ht="13.5" customHeight="1" x14ac:dyDescent="0.15">
      <c r="A25" s="273"/>
      <c r="B25" s="275"/>
      <c r="C25" s="293"/>
      <c r="D25" s="40" t="s">
        <v>64</v>
      </c>
      <c r="E25" s="53" t="s">
        <v>64</v>
      </c>
      <c r="F25" s="362"/>
      <c r="G25" s="62" t="s">
        <v>64</v>
      </c>
      <c r="H25" s="65" t="s">
        <v>64</v>
      </c>
      <c r="I25" s="368"/>
      <c r="J25" s="67"/>
      <c r="K25" s="267">
        <v>12.5</v>
      </c>
      <c r="L25" s="86"/>
      <c r="M25" s="67"/>
      <c r="N25" s="267">
        <v>-12.5</v>
      </c>
      <c r="O25" s="86"/>
      <c r="P25" s="67"/>
      <c r="Q25" s="267">
        <v>-12.5</v>
      </c>
      <c r="R25" s="86"/>
    </row>
    <row r="26" spans="1:18" ht="13.5" customHeight="1" x14ac:dyDescent="0.15">
      <c r="A26" s="8"/>
      <c r="B26" s="16" t="s">
        <v>55</v>
      </c>
      <c r="C26" s="321">
        <v>22</v>
      </c>
      <c r="D26" s="34">
        <v>3859918</v>
      </c>
      <c r="E26" s="47">
        <v>3703348</v>
      </c>
      <c r="F26" s="361">
        <v>4.2277960375314478</v>
      </c>
      <c r="G26" s="323" t="s">
        <v>64</v>
      </c>
      <c r="H26" s="324" t="s">
        <v>64</v>
      </c>
      <c r="I26" s="325" t="s">
        <v>64</v>
      </c>
      <c r="J26" s="66">
        <v>3</v>
      </c>
      <c r="K26" s="76">
        <v>11</v>
      </c>
      <c r="L26" s="85">
        <v>8</v>
      </c>
      <c r="M26" s="66">
        <v>2</v>
      </c>
      <c r="N26" s="76">
        <v>13</v>
      </c>
      <c r="O26" s="85">
        <v>7</v>
      </c>
      <c r="P26" s="66">
        <v>1</v>
      </c>
      <c r="Q26" s="76">
        <v>10</v>
      </c>
      <c r="R26" s="85">
        <v>11</v>
      </c>
    </row>
    <row r="27" spans="1:18" ht="13.5" customHeight="1" x14ac:dyDescent="0.15">
      <c r="A27" s="8"/>
      <c r="B27" s="266"/>
      <c r="C27" s="293"/>
      <c r="D27" s="41" t="s">
        <v>64</v>
      </c>
      <c r="E27" s="54" t="s">
        <v>64</v>
      </c>
      <c r="F27" s="362"/>
      <c r="G27" s="327"/>
      <c r="H27" s="328"/>
      <c r="I27" s="329"/>
      <c r="J27" s="67"/>
      <c r="K27" s="267">
        <v>-22.7</v>
      </c>
      <c r="L27" s="90"/>
      <c r="M27" s="67"/>
      <c r="N27" s="267">
        <v>-22.7</v>
      </c>
      <c r="O27" s="90"/>
      <c r="P27" s="67"/>
      <c r="Q27" s="267">
        <v>-45.5</v>
      </c>
      <c r="R27" s="90"/>
    </row>
    <row r="28" spans="1:18" ht="13.5" customHeight="1" x14ac:dyDescent="0.15">
      <c r="A28" s="289" t="s">
        <v>7</v>
      </c>
      <c r="B28" s="276" t="s">
        <v>53</v>
      </c>
      <c r="C28" s="365">
        <v>10</v>
      </c>
      <c r="D28" s="42">
        <v>3224486</v>
      </c>
      <c r="E28" s="55">
        <v>3087023</v>
      </c>
      <c r="F28" s="367">
        <v>4.4529308657564286</v>
      </c>
      <c r="G28" s="337" t="s">
        <v>64</v>
      </c>
      <c r="H28" s="339" t="s">
        <v>64</v>
      </c>
      <c r="I28" s="330" t="s">
        <v>64</v>
      </c>
      <c r="J28" s="71">
        <v>1</v>
      </c>
      <c r="K28" s="277">
        <v>3</v>
      </c>
      <c r="L28" s="91">
        <v>6</v>
      </c>
      <c r="M28" s="95">
        <v>1</v>
      </c>
      <c r="N28" s="277">
        <v>4</v>
      </c>
      <c r="O28" s="91">
        <v>5</v>
      </c>
      <c r="P28" s="95">
        <v>1</v>
      </c>
      <c r="Q28" s="277">
        <v>4</v>
      </c>
      <c r="R28" s="91">
        <v>5</v>
      </c>
    </row>
    <row r="29" spans="1:18" ht="13.5" customHeight="1" x14ac:dyDescent="0.15">
      <c r="A29" s="289"/>
      <c r="B29" s="278"/>
      <c r="C29" s="366"/>
      <c r="D29" s="43">
        <v>83.537681370433262</v>
      </c>
      <c r="E29" s="56">
        <v>83.357626666465052</v>
      </c>
      <c r="F29" s="360"/>
      <c r="G29" s="338"/>
      <c r="H29" s="340"/>
      <c r="I29" s="331"/>
      <c r="J29" s="72"/>
      <c r="K29" s="82">
        <v>-50</v>
      </c>
      <c r="L29" s="92"/>
      <c r="M29" s="72"/>
      <c r="N29" s="82">
        <v>-40</v>
      </c>
      <c r="O29" s="92"/>
      <c r="P29" s="72"/>
      <c r="Q29" s="82">
        <v>-40</v>
      </c>
      <c r="R29" s="92"/>
    </row>
    <row r="30" spans="1:18" ht="13.5" customHeight="1" x14ac:dyDescent="0.15">
      <c r="A30" s="289"/>
      <c r="B30" s="271" t="s">
        <v>101</v>
      </c>
      <c r="C30" s="363">
        <v>12</v>
      </c>
      <c r="D30" s="38">
        <v>635432</v>
      </c>
      <c r="E30" s="51">
        <v>616325</v>
      </c>
      <c r="F30" s="359">
        <v>3.1001500831541904</v>
      </c>
      <c r="G30" s="318" t="s">
        <v>64</v>
      </c>
      <c r="H30" s="319" t="s">
        <v>64</v>
      </c>
      <c r="I30" s="320" t="s">
        <v>64</v>
      </c>
      <c r="J30" s="70">
        <v>2</v>
      </c>
      <c r="K30" s="272">
        <v>8</v>
      </c>
      <c r="L30" s="89">
        <v>2</v>
      </c>
      <c r="M30" s="70">
        <v>1</v>
      </c>
      <c r="N30" s="272">
        <v>9</v>
      </c>
      <c r="O30" s="89">
        <v>2</v>
      </c>
      <c r="P30" s="70">
        <v>0</v>
      </c>
      <c r="Q30" s="272">
        <v>6</v>
      </c>
      <c r="R30" s="89">
        <v>6</v>
      </c>
    </row>
    <row r="31" spans="1:18" ht="13.5" customHeight="1" x14ac:dyDescent="0.15">
      <c r="A31" s="290"/>
      <c r="B31" s="273"/>
      <c r="C31" s="364"/>
      <c r="D31" s="39">
        <v>16.462318629566742</v>
      </c>
      <c r="E31" s="52">
        <v>16.642373333534952</v>
      </c>
      <c r="F31" s="362"/>
      <c r="G31" s="327"/>
      <c r="H31" s="328"/>
      <c r="I31" s="329"/>
      <c r="J31" s="67"/>
      <c r="K31" s="267">
        <v>0</v>
      </c>
      <c r="L31" s="86"/>
      <c r="M31" s="67"/>
      <c r="N31" s="267">
        <v>-8.3000000000000007</v>
      </c>
      <c r="O31" s="86"/>
      <c r="P31" s="67"/>
      <c r="Q31" s="267">
        <v>-50</v>
      </c>
      <c r="R31" s="86"/>
    </row>
    <row r="32" spans="1:18" ht="13.5" customHeight="1" x14ac:dyDescent="0.15">
      <c r="A32" s="7"/>
      <c r="B32" s="16" t="s">
        <v>55</v>
      </c>
      <c r="C32" s="321">
        <v>35</v>
      </c>
      <c r="D32" s="34">
        <v>2128503</v>
      </c>
      <c r="E32" s="47">
        <v>2100738</v>
      </c>
      <c r="F32" s="361">
        <v>1.3216783815973372</v>
      </c>
      <c r="G32" s="323" t="s">
        <v>64</v>
      </c>
      <c r="H32" s="324" t="s">
        <v>64</v>
      </c>
      <c r="I32" s="325" t="s">
        <v>64</v>
      </c>
      <c r="J32" s="66">
        <v>6</v>
      </c>
      <c r="K32" s="76">
        <v>17</v>
      </c>
      <c r="L32" s="85">
        <v>10</v>
      </c>
      <c r="M32" s="66">
        <v>2</v>
      </c>
      <c r="N32" s="76">
        <v>26</v>
      </c>
      <c r="O32" s="85">
        <v>5</v>
      </c>
      <c r="P32" s="66">
        <v>5</v>
      </c>
      <c r="Q32" s="76">
        <v>10</v>
      </c>
      <c r="R32" s="85">
        <v>18</v>
      </c>
    </row>
    <row r="33" spans="1:19" ht="13.5" customHeight="1" x14ac:dyDescent="0.15">
      <c r="A33" s="11"/>
      <c r="B33" s="266"/>
      <c r="C33" s="293"/>
      <c r="D33" s="35" t="s">
        <v>64</v>
      </c>
      <c r="E33" s="48" t="s">
        <v>64</v>
      </c>
      <c r="F33" s="362"/>
      <c r="G33" s="327"/>
      <c r="H33" s="328"/>
      <c r="I33" s="329"/>
      <c r="J33" s="67"/>
      <c r="K33" s="267">
        <v>-12.1</v>
      </c>
      <c r="L33" s="86"/>
      <c r="M33" s="67"/>
      <c r="N33" s="267">
        <v>-9.1</v>
      </c>
      <c r="O33" s="86"/>
      <c r="P33" s="67"/>
      <c r="Q33" s="267">
        <v>-39.4</v>
      </c>
      <c r="R33" s="86"/>
    </row>
    <row r="34" spans="1:19" ht="13.5" customHeight="1" x14ac:dyDescent="0.15">
      <c r="A34" s="289" t="s">
        <v>51</v>
      </c>
      <c r="B34" s="268" t="s">
        <v>99</v>
      </c>
      <c r="C34" s="321">
        <v>12</v>
      </c>
      <c r="D34" s="34">
        <v>279507</v>
      </c>
      <c r="E34" s="47">
        <v>255047</v>
      </c>
      <c r="F34" s="361">
        <v>9.5903892223786329</v>
      </c>
      <c r="G34" s="323" t="s">
        <v>64</v>
      </c>
      <c r="H34" s="324" t="s">
        <v>64</v>
      </c>
      <c r="I34" s="325" t="s">
        <v>64</v>
      </c>
      <c r="J34" s="66">
        <v>2</v>
      </c>
      <c r="K34" s="76">
        <v>7</v>
      </c>
      <c r="L34" s="85">
        <v>2</v>
      </c>
      <c r="M34" s="66">
        <v>0</v>
      </c>
      <c r="N34" s="76">
        <v>8</v>
      </c>
      <c r="O34" s="85">
        <v>3</v>
      </c>
      <c r="P34" s="66">
        <v>0</v>
      </c>
      <c r="Q34" s="76">
        <v>3</v>
      </c>
      <c r="R34" s="85">
        <v>8</v>
      </c>
    </row>
    <row r="35" spans="1:19" ht="13.5" customHeight="1" x14ac:dyDescent="0.15">
      <c r="A35" s="289"/>
      <c r="B35" s="269"/>
      <c r="C35" s="355"/>
      <c r="D35" s="36">
        <v>13.131623493131087</v>
      </c>
      <c r="E35" s="49">
        <v>12.14082860404296</v>
      </c>
      <c r="F35" s="360"/>
      <c r="G35" s="315"/>
      <c r="H35" s="316"/>
      <c r="I35" s="317"/>
      <c r="J35" s="68"/>
      <c r="K35" s="78">
        <v>0</v>
      </c>
      <c r="L35" s="87"/>
      <c r="M35" s="68"/>
      <c r="N35" s="78">
        <v>-27.3</v>
      </c>
      <c r="O35" s="87"/>
      <c r="P35" s="68"/>
      <c r="Q35" s="78">
        <v>-72.7</v>
      </c>
      <c r="R35" s="87"/>
    </row>
    <row r="36" spans="1:19" ht="13.5" customHeight="1" x14ac:dyDescent="0.15">
      <c r="A36" s="289"/>
      <c r="B36" s="271" t="s">
        <v>104</v>
      </c>
      <c r="C36" s="358">
        <v>5</v>
      </c>
      <c r="D36" s="38">
        <v>382292</v>
      </c>
      <c r="E36" s="51">
        <v>332960</v>
      </c>
      <c r="F36" s="359">
        <v>14.816194137433939</v>
      </c>
      <c r="G36" s="318" t="s">
        <v>64</v>
      </c>
      <c r="H36" s="319" t="s">
        <v>64</v>
      </c>
      <c r="I36" s="320" t="s">
        <v>64</v>
      </c>
      <c r="J36" s="70">
        <v>1</v>
      </c>
      <c r="K36" s="272">
        <v>4</v>
      </c>
      <c r="L36" s="89">
        <v>0</v>
      </c>
      <c r="M36" s="70">
        <v>1</v>
      </c>
      <c r="N36" s="272">
        <v>4</v>
      </c>
      <c r="O36" s="89">
        <v>0</v>
      </c>
      <c r="P36" s="70">
        <v>2</v>
      </c>
      <c r="Q36" s="272">
        <v>3</v>
      </c>
      <c r="R36" s="89">
        <v>0</v>
      </c>
    </row>
    <row r="37" spans="1:19" ht="13.5" customHeight="1" x14ac:dyDescent="0.15">
      <c r="A37" s="289"/>
      <c r="B37" s="279"/>
      <c r="C37" s="355"/>
      <c r="D37" s="36">
        <v>17.96060423687446</v>
      </c>
      <c r="E37" s="49">
        <v>15.849668069030978</v>
      </c>
      <c r="F37" s="360"/>
      <c r="G37" s="315"/>
      <c r="H37" s="316"/>
      <c r="I37" s="317"/>
      <c r="J37" s="68"/>
      <c r="K37" s="78">
        <v>20</v>
      </c>
      <c r="L37" s="87"/>
      <c r="M37" s="68"/>
      <c r="N37" s="78">
        <v>20</v>
      </c>
      <c r="O37" s="87"/>
      <c r="P37" s="68"/>
      <c r="Q37" s="78">
        <v>40</v>
      </c>
      <c r="R37" s="87"/>
      <c r="S37" s="284"/>
    </row>
    <row r="38" spans="1:19" ht="13.5" customHeight="1" x14ac:dyDescent="0.15">
      <c r="A38" s="289"/>
      <c r="B38" s="271" t="s">
        <v>84</v>
      </c>
      <c r="C38" s="358">
        <v>5</v>
      </c>
      <c r="D38" s="38">
        <v>1094750</v>
      </c>
      <c r="E38" s="51">
        <v>1051318</v>
      </c>
      <c r="F38" s="359">
        <v>4.1311953186381203</v>
      </c>
      <c r="G38" s="318" t="s">
        <v>64</v>
      </c>
      <c r="H38" s="319" t="s">
        <v>64</v>
      </c>
      <c r="I38" s="320" t="s">
        <v>64</v>
      </c>
      <c r="J38" s="70">
        <v>1</v>
      </c>
      <c r="K38" s="272">
        <v>3</v>
      </c>
      <c r="L38" s="89">
        <v>1</v>
      </c>
      <c r="M38" s="70">
        <v>0</v>
      </c>
      <c r="N38" s="272">
        <v>5</v>
      </c>
      <c r="O38" s="89">
        <v>0</v>
      </c>
      <c r="P38" s="70">
        <v>0</v>
      </c>
      <c r="Q38" s="272">
        <v>2</v>
      </c>
      <c r="R38" s="89">
        <v>3</v>
      </c>
    </row>
    <row r="39" spans="1:19" ht="13.5" customHeight="1" x14ac:dyDescent="0.15">
      <c r="A39" s="289"/>
      <c r="B39" s="269"/>
      <c r="C39" s="355"/>
      <c r="D39" s="36">
        <v>51.432861499373026</v>
      </c>
      <c r="E39" s="49">
        <v>50.045174600545138</v>
      </c>
      <c r="F39" s="360"/>
      <c r="G39" s="315"/>
      <c r="H39" s="316"/>
      <c r="I39" s="317"/>
      <c r="J39" s="68"/>
      <c r="K39" s="78">
        <v>0</v>
      </c>
      <c r="L39" s="87"/>
      <c r="M39" s="68"/>
      <c r="N39" s="78">
        <v>0</v>
      </c>
      <c r="O39" s="87"/>
      <c r="P39" s="68"/>
      <c r="Q39" s="78">
        <v>-60</v>
      </c>
      <c r="R39" s="87"/>
    </row>
    <row r="40" spans="1:19" ht="13.5" customHeight="1" x14ac:dyDescent="0.15">
      <c r="A40" s="289"/>
      <c r="B40" s="271" t="s">
        <v>103</v>
      </c>
      <c r="C40" s="358">
        <v>5</v>
      </c>
      <c r="D40" s="38">
        <v>163065</v>
      </c>
      <c r="E40" s="51">
        <v>268551</v>
      </c>
      <c r="F40" s="359">
        <v>-39.279689891305559</v>
      </c>
      <c r="G40" s="306" t="s">
        <v>64</v>
      </c>
      <c r="H40" s="308" t="s">
        <v>64</v>
      </c>
      <c r="I40" s="310" t="s">
        <v>64</v>
      </c>
      <c r="J40" s="70">
        <v>0</v>
      </c>
      <c r="K40" s="272">
        <v>2</v>
      </c>
      <c r="L40" s="89">
        <v>2</v>
      </c>
      <c r="M40" s="70">
        <v>0</v>
      </c>
      <c r="N40" s="272">
        <v>3</v>
      </c>
      <c r="O40" s="89">
        <v>1</v>
      </c>
      <c r="P40" s="70">
        <v>1</v>
      </c>
      <c r="Q40" s="272">
        <v>2</v>
      </c>
      <c r="R40" s="89">
        <v>1</v>
      </c>
    </row>
    <row r="41" spans="1:19" ht="13.5" customHeight="1" x14ac:dyDescent="0.15">
      <c r="A41" s="289"/>
      <c r="B41" s="271"/>
      <c r="C41" s="355"/>
      <c r="D41" s="36">
        <v>7.6610180958166376</v>
      </c>
      <c r="E41" s="49">
        <v>12.783650317174249</v>
      </c>
      <c r="F41" s="360"/>
      <c r="G41" s="315"/>
      <c r="H41" s="316"/>
      <c r="I41" s="317"/>
      <c r="J41" s="68"/>
      <c r="K41" s="78">
        <v>-50</v>
      </c>
      <c r="L41" s="87"/>
      <c r="M41" s="68"/>
      <c r="N41" s="78">
        <v>-25</v>
      </c>
      <c r="O41" s="87"/>
      <c r="P41" s="68"/>
      <c r="Q41" s="78">
        <v>0</v>
      </c>
      <c r="R41" s="87"/>
    </row>
    <row r="42" spans="1:19" ht="13.5" customHeight="1" x14ac:dyDescent="0.15">
      <c r="A42" s="289"/>
      <c r="B42" s="26" t="s">
        <v>25</v>
      </c>
      <c r="C42" s="354">
        <v>8</v>
      </c>
      <c r="D42" s="37">
        <v>208889</v>
      </c>
      <c r="E42" s="50">
        <v>192862</v>
      </c>
      <c r="F42" s="356">
        <v>8.3100870052161611</v>
      </c>
      <c r="G42" s="306" t="s">
        <v>64</v>
      </c>
      <c r="H42" s="308" t="s">
        <v>64</v>
      </c>
      <c r="I42" s="310" t="s">
        <v>64</v>
      </c>
      <c r="J42" s="70">
        <v>2</v>
      </c>
      <c r="K42" s="272">
        <v>1</v>
      </c>
      <c r="L42" s="89">
        <v>5</v>
      </c>
      <c r="M42" s="70">
        <v>1</v>
      </c>
      <c r="N42" s="272">
        <v>6</v>
      </c>
      <c r="O42" s="89">
        <v>1</v>
      </c>
      <c r="P42" s="70">
        <v>2</v>
      </c>
      <c r="Q42" s="272">
        <v>0</v>
      </c>
      <c r="R42" s="89">
        <v>6</v>
      </c>
    </row>
    <row r="43" spans="1:19" ht="13.5" customHeight="1" thickBot="1" x14ac:dyDescent="0.2">
      <c r="A43" s="291"/>
      <c r="B43" s="269"/>
      <c r="C43" s="355"/>
      <c r="D43" s="44">
        <v>9.8138926748047801</v>
      </c>
      <c r="E43" s="57">
        <v>9.1806784092066689</v>
      </c>
      <c r="F43" s="357"/>
      <c r="G43" s="307"/>
      <c r="H43" s="309"/>
      <c r="I43" s="311"/>
      <c r="J43" s="68"/>
      <c r="K43" s="78">
        <v>-37.5</v>
      </c>
      <c r="L43" s="87"/>
      <c r="M43" s="68"/>
      <c r="N43" s="78">
        <v>0</v>
      </c>
      <c r="O43" s="87"/>
      <c r="P43" s="68"/>
      <c r="Q43" s="78">
        <v>-50</v>
      </c>
      <c r="R43" s="87"/>
    </row>
    <row r="44" spans="1:19" ht="13.5" customHeight="1" thickTop="1" x14ac:dyDescent="0.15">
      <c r="A44" s="12" t="s">
        <v>60</v>
      </c>
      <c r="B44" s="27"/>
      <c r="C44" s="292">
        <v>143</v>
      </c>
      <c r="D44" s="294" t="s">
        <v>64</v>
      </c>
      <c r="E44" s="296" t="s">
        <v>64</v>
      </c>
      <c r="F44" s="298" t="s">
        <v>64</v>
      </c>
      <c r="G44" s="300" t="s">
        <v>64</v>
      </c>
      <c r="H44" s="285" t="s">
        <v>64</v>
      </c>
      <c r="I44" s="287" t="s">
        <v>64</v>
      </c>
      <c r="J44" s="280">
        <v>27</v>
      </c>
      <c r="K44" s="281">
        <v>79</v>
      </c>
      <c r="L44" s="282">
        <v>33</v>
      </c>
      <c r="M44" s="280">
        <v>8</v>
      </c>
      <c r="N44" s="281">
        <v>104</v>
      </c>
      <c r="O44" s="282">
        <v>26</v>
      </c>
      <c r="P44" s="280">
        <v>19</v>
      </c>
      <c r="Q44" s="281">
        <v>64</v>
      </c>
      <c r="R44" s="282">
        <v>56</v>
      </c>
    </row>
    <row r="45" spans="1:19" ht="13.5" customHeight="1" x14ac:dyDescent="0.15">
      <c r="A45" s="273"/>
      <c r="B45" s="275"/>
      <c r="C45" s="293"/>
      <c r="D45" s="295"/>
      <c r="E45" s="297"/>
      <c r="F45" s="299"/>
      <c r="G45" s="301"/>
      <c r="H45" s="286"/>
      <c r="I45" s="288"/>
      <c r="J45" s="74"/>
      <c r="K45" s="283">
        <v>-4.3</v>
      </c>
      <c r="L45" s="94"/>
      <c r="M45" s="74"/>
      <c r="N45" s="283">
        <v>-13</v>
      </c>
      <c r="O45" s="94"/>
      <c r="P45" s="74"/>
      <c r="Q45" s="283">
        <v>-26.6</v>
      </c>
      <c r="R45" s="94"/>
    </row>
    <row r="46" spans="1:19" x14ac:dyDescent="0.15">
      <c r="B46" s="3" t="s">
        <v>115</v>
      </c>
      <c r="F46" s="3"/>
      <c r="J46" s="3" t="s">
        <v>116</v>
      </c>
    </row>
    <row r="47" spans="1:19" x14ac:dyDescent="0.15">
      <c r="A47" s="3"/>
      <c r="B47" s="3"/>
    </row>
    <row r="48" spans="1:19" x14ac:dyDescent="0.15">
      <c r="A48" s="3"/>
      <c r="B48" s="3"/>
    </row>
    <row r="49" spans="1:2" x14ac:dyDescent="0.15">
      <c r="A49" s="3"/>
      <c r="B49" s="3"/>
    </row>
    <row r="50" spans="1:2" ht="10.5" customHeight="1" x14ac:dyDescent="0.15"/>
    <row r="51" spans="1:2" ht="10.5" customHeight="1" x14ac:dyDescent="0.15"/>
  </sheetData>
  <mergeCells count="96">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 ref="C10:C11"/>
    <mergeCell ref="F10:F11"/>
    <mergeCell ref="I10:I11"/>
    <mergeCell ref="C12:C13"/>
    <mergeCell ref="F12:F13"/>
    <mergeCell ref="I12:I13"/>
    <mergeCell ref="C14:C15"/>
    <mergeCell ref="F14:F15"/>
    <mergeCell ref="I14:I15"/>
    <mergeCell ref="B16:B17"/>
    <mergeCell ref="C16:C17"/>
    <mergeCell ref="F16:F17"/>
    <mergeCell ref="I16:I17"/>
    <mergeCell ref="B18:B19"/>
    <mergeCell ref="C18:C19"/>
    <mergeCell ref="F18:F19"/>
    <mergeCell ref="I18:I19"/>
    <mergeCell ref="C20:C21"/>
    <mergeCell ref="F20:F21"/>
    <mergeCell ref="I20:I21"/>
    <mergeCell ref="C22:C23"/>
    <mergeCell ref="F22:F23"/>
    <mergeCell ref="I22:I23"/>
    <mergeCell ref="C24:C25"/>
    <mergeCell ref="F24:F25"/>
    <mergeCell ref="I24:I25"/>
    <mergeCell ref="A28:A31"/>
    <mergeCell ref="C28:C29"/>
    <mergeCell ref="F28:F29"/>
    <mergeCell ref="G28:G29"/>
    <mergeCell ref="H28:H29"/>
    <mergeCell ref="C26:C27"/>
    <mergeCell ref="F26:F27"/>
    <mergeCell ref="G26:G27"/>
    <mergeCell ref="H26:H27"/>
    <mergeCell ref="I26:I27"/>
    <mergeCell ref="I28:I29"/>
    <mergeCell ref="C30:C31"/>
    <mergeCell ref="F30:F31"/>
    <mergeCell ref="G30:G31"/>
    <mergeCell ref="H30:H31"/>
    <mergeCell ref="I30:I31"/>
    <mergeCell ref="A34:A43"/>
    <mergeCell ref="C34:C35"/>
    <mergeCell ref="F34:F35"/>
    <mergeCell ref="G34:G35"/>
    <mergeCell ref="H34:H35"/>
    <mergeCell ref="C32:C33"/>
    <mergeCell ref="F32:F33"/>
    <mergeCell ref="G32:G33"/>
    <mergeCell ref="H32:H33"/>
    <mergeCell ref="I32:I33"/>
    <mergeCell ref="I34:I35"/>
    <mergeCell ref="C36:C37"/>
    <mergeCell ref="F36:F37"/>
    <mergeCell ref="G36:G37"/>
    <mergeCell ref="H36:H37"/>
    <mergeCell ref="I36:I37"/>
    <mergeCell ref="C40:C41"/>
    <mergeCell ref="F40:F41"/>
    <mergeCell ref="G40:G41"/>
    <mergeCell ref="H40:H41"/>
    <mergeCell ref="I40:I41"/>
    <mergeCell ref="C38:C39"/>
    <mergeCell ref="F38:F39"/>
    <mergeCell ref="G38:G39"/>
    <mergeCell ref="H38:H39"/>
    <mergeCell ref="I38:I39"/>
    <mergeCell ref="H44:H45"/>
    <mergeCell ref="I44:I45"/>
    <mergeCell ref="C42:C43"/>
    <mergeCell ref="F42:F43"/>
    <mergeCell ref="G42:G43"/>
    <mergeCell ref="H42:H43"/>
    <mergeCell ref="I42:I43"/>
    <mergeCell ref="C44:C45"/>
    <mergeCell ref="D44:D45"/>
    <mergeCell ref="E44:E45"/>
    <mergeCell ref="F44:F45"/>
    <mergeCell ref="G44:G45"/>
  </mergeCells>
  <phoneticPr fontId="81"/>
  <pageMargins left="0.78740157480314965" right="0.23622047244094491" top="0.27559055118110237" bottom="0.23622047244094491" header="0.31496062992125984" footer="0.31496062992125984"/>
  <pageSetup paperSize="9" scale="98" fitToWidth="2" orientation="landscape" r:id="rId1"/>
  <colBreaks count="1" manualBreakCount="1">
    <brk id="18"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51AB-11CB-4CC5-85F7-7E83062AE00F}">
  <sheetPr>
    <tabColor theme="9" tint="-0.249977111117893"/>
  </sheetPr>
  <dimension ref="A1:R46"/>
  <sheetViews>
    <sheetView showGridLines="0" view="pageBreakPreview" zoomScaleSheetLayoutView="100" workbookViewId="0">
      <selection activeCell="C2" sqref="C2"/>
    </sheetView>
  </sheetViews>
  <sheetFormatPr defaultRowHeight="15.75" x14ac:dyDescent="0.15"/>
  <cols>
    <col min="1" max="1" width="3" style="430" customWidth="1"/>
    <col min="2" max="2" width="15.875" style="430" customWidth="1"/>
    <col min="3" max="3" width="7.75" style="430" customWidth="1"/>
    <col min="4" max="5" width="9.625" style="430" customWidth="1"/>
    <col min="6" max="6" width="7.75" style="430" customWidth="1"/>
    <col min="7" max="8" width="9.625" style="430" customWidth="1"/>
    <col min="9" max="9" width="7.75" style="430" customWidth="1"/>
    <col min="10" max="18" width="6.5" style="430" customWidth="1"/>
    <col min="19" max="19" width="9" style="430" customWidth="1"/>
    <col min="20" max="16384" width="9" style="430"/>
  </cols>
  <sheetData>
    <row r="1" spans="1:18" ht="13.5" customHeight="1" x14ac:dyDescent="0.15">
      <c r="A1" s="428" t="s">
        <v>118</v>
      </c>
      <c r="B1" s="429"/>
      <c r="C1" s="429"/>
      <c r="D1" s="429"/>
      <c r="E1" s="429"/>
      <c r="F1" s="429"/>
      <c r="G1" s="429"/>
      <c r="H1" s="429"/>
      <c r="I1" s="429"/>
      <c r="J1" s="429"/>
      <c r="K1" s="429"/>
      <c r="L1" s="429"/>
      <c r="M1" s="429"/>
      <c r="N1" s="429"/>
      <c r="O1" s="429"/>
      <c r="P1" s="429"/>
      <c r="Q1" s="429"/>
      <c r="R1" s="429"/>
    </row>
    <row r="2" spans="1:18" ht="13.5" customHeight="1" x14ac:dyDescent="0.15">
      <c r="A2" s="431"/>
      <c r="B2" s="431"/>
      <c r="C2" s="431"/>
      <c r="D2" s="431"/>
      <c r="E2" s="431"/>
      <c r="F2" s="431"/>
      <c r="G2" s="431"/>
      <c r="H2" s="431"/>
      <c r="I2" s="431"/>
      <c r="J2" s="431"/>
      <c r="K2" s="431"/>
      <c r="L2" s="431"/>
      <c r="M2" s="431"/>
      <c r="N2" s="431"/>
      <c r="O2" s="431"/>
      <c r="P2" s="431"/>
      <c r="Q2" s="431"/>
      <c r="R2" s="431"/>
    </row>
    <row r="3" spans="1:18" ht="13.5" customHeight="1" x14ac:dyDescent="0.15">
      <c r="A3" s="431"/>
      <c r="B3" s="431"/>
      <c r="C3" s="431"/>
      <c r="D3" s="431"/>
      <c r="E3" s="431"/>
      <c r="F3" s="431"/>
      <c r="G3" s="431"/>
      <c r="H3" s="431"/>
      <c r="I3" s="431"/>
      <c r="J3" s="431"/>
      <c r="K3" s="431"/>
      <c r="L3" s="431"/>
      <c r="M3" s="431"/>
      <c r="N3" s="431"/>
      <c r="O3" s="431"/>
      <c r="P3" s="431"/>
      <c r="Q3" s="431"/>
      <c r="R3" s="432" t="s">
        <v>34</v>
      </c>
    </row>
    <row r="4" spans="1:18" ht="13.5" customHeight="1" x14ac:dyDescent="0.15">
      <c r="A4" s="433"/>
      <c r="B4" s="434" t="s">
        <v>70</v>
      </c>
      <c r="C4" s="435" t="s">
        <v>78</v>
      </c>
      <c r="D4" s="436" t="s">
        <v>77</v>
      </c>
      <c r="E4" s="437"/>
      <c r="F4" s="438"/>
      <c r="G4" s="436" t="s">
        <v>76</v>
      </c>
      <c r="H4" s="437"/>
      <c r="I4" s="438"/>
      <c r="J4" s="436" t="s">
        <v>39</v>
      </c>
      <c r="K4" s="437"/>
      <c r="L4" s="438"/>
      <c r="M4" s="436" t="s">
        <v>1</v>
      </c>
      <c r="N4" s="437"/>
      <c r="O4" s="438"/>
      <c r="P4" s="436" t="s">
        <v>49</v>
      </c>
      <c r="Q4" s="437"/>
      <c r="R4" s="438"/>
    </row>
    <row r="5" spans="1:18" ht="13.5" customHeight="1" x14ac:dyDescent="0.15">
      <c r="A5" s="439"/>
      <c r="B5" s="440"/>
      <c r="C5" s="441"/>
      <c r="D5" s="442" t="s">
        <v>74</v>
      </c>
      <c r="E5" s="443" t="s">
        <v>69</v>
      </c>
      <c r="F5" s="444" t="s">
        <v>73</v>
      </c>
      <c r="G5" s="442" t="s">
        <v>74</v>
      </c>
      <c r="H5" s="443" t="s">
        <v>69</v>
      </c>
      <c r="I5" s="444" t="s">
        <v>73</v>
      </c>
      <c r="J5" s="445" t="s">
        <v>67</v>
      </c>
      <c r="K5" s="446" t="s">
        <v>68</v>
      </c>
      <c r="L5" s="447" t="s">
        <v>54</v>
      </c>
      <c r="M5" s="445" t="s">
        <v>67</v>
      </c>
      <c r="N5" s="446" t="s">
        <v>68</v>
      </c>
      <c r="O5" s="447" t="s">
        <v>54</v>
      </c>
      <c r="P5" s="445" t="s">
        <v>67</v>
      </c>
      <c r="Q5" s="446" t="s">
        <v>68</v>
      </c>
      <c r="R5" s="447" t="s">
        <v>54</v>
      </c>
    </row>
    <row r="6" spans="1:18" ht="13.5" customHeight="1" x14ac:dyDescent="0.15">
      <c r="A6" s="448"/>
      <c r="B6" s="449" t="s">
        <v>55</v>
      </c>
      <c r="C6" s="450">
        <v>78</v>
      </c>
      <c r="D6" s="451">
        <v>35410588</v>
      </c>
      <c r="E6" s="452">
        <v>32487771</v>
      </c>
      <c r="F6" s="453">
        <v>8.9966683155948033</v>
      </c>
      <c r="G6" s="454">
        <v>31891269</v>
      </c>
      <c r="H6" s="455">
        <v>28370821</v>
      </c>
      <c r="I6" s="453">
        <v>12.408692719889913</v>
      </c>
      <c r="J6" s="456">
        <v>17</v>
      </c>
      <c r="K6" s="457">
        <v>37</v>
      </c>
      <c r="L6" s="458">
        <v>24</v>
      </c>
      <c r="M6" s="456">
        <v>3</v>
      </c>
      <c r="N6" s="457">
        <v>60</v>
      </c>
      <c r="O6" s="458">
        <v>14</v>
      </c>
      <c r="P6" s="456">
        <v>19</v>
      </c>
      <c r="Q6" s="457">
        <v>36</v>
      </c>
      <c r="R6" s="458">
        <v>23</v>
      </c>
    </row>
    <row r="7" spans="1:18" ht="13.5" customHeight="1" x14ac:dyDescent="0.15">
      <c r="A7" s="459"/>
      <c r="B7" s="460"/>
      <c r="C7" s="461"/>
      <c r="D7" s="462" t="s">
        <v>64</v>
      </c>
      <c r="E7" s="463" t="s">
        <v>64</v>
      </c>
      <c r="F7" s="464"/>
      <c r="G7" s="465" t="s">
        <v>64</v>
      </c>
      <c r="H7" s="466" t="s">
        <v>64</v>
      </c>
      <c r="I7" s="467"/>
      <c r="J7" s="468"/>
      <c r="K7" s="469">
        <v>-9</v>
      </c>
      <c r="L7" s="470"/>
      <c r="M7" s="468"/>
      <c r="N7" s="469">
        <v>-14.3</v>
      </c>
      <c r="O7" s="470"/>
      <c r="P7" s="468"/>
      <c r="Q7" s="469">
        <v>-5.0999999999999996</v>
      </c>
      <c r="R7" s="470"/>
    </row>
    <row r="8" spans="1:18" ht="13.5" customHeight="1" x14ac:dyDescent="0.15">
      <c r="A8" s="471" t="s">
        <v>56</v>
      </c>
      <c r="B8" s="472" t="s">
        <v>57</v>
      </c>
      <c r="C8" s="450">
        <v>11</v>
      </c>
      <c r="D8" s="451">
        <v>2399802</v>
      </c>
      <c r="E8" s="452">
        <v>2399570</v>
      </c>
      <c r="F8" s="453">
        <v>9.6683989214625399E-3</v>
      </c>
      <c r="G8" s="473" t="s">
        <v>64</v>
      </c>
      <c r="H8" s="474" t="s">
        <v>64</v>
      </c>
      <c r="I8" s="475" t="s">
        <v>64</v>
      </c>
      <c r="J8" s="456">
        <v>6</v>
      </c>
      <c r="K8" s="457">
        <v>3</v>
      </c>
      <c r="L8" s="458">
        <v>2</v>
      </c>
      <c r="M8" s="456">
        <v>0</v>
      </c>
      <c r="N8" s="457">
        <v>8</v>
      </c>
      <c r="O8" s="458">
        <v>3</v>
      </c>
      <c r="P8" s="456">
        <v>2</v>
      </c>
      <c r="Q8" s="457">
        <v>5</v>
      </c>
      <c r="R8" s="458">
        <v>4</v>
      </c>
    </row>
    <row r="9" spans="1:18" ht="13.5" customHeight="1" x14ac:dyDescent="0.15">
      <c r="A9" s="471"/>
      <c r="B9" s="476"/>
      <c r="C9" s="477"/>
      <c r="D9" s="478">
        <v>6.7770746986748707</v>
      </c>
      <c r="E9" s="479">
        <v>7.3860715159559582</v>
      </c>
      <c r="F9" s="480"/>
      <c r="G9" s="481"/>
      <c r="H9" s="482"/>
      <c r="I9" s="483"/>
      <c r="J9" s="484"/>
      <c r="K9" s="485">
        <v>36.4</v>
      </c>
      <c r="L9" s="486"/>
      <c r="M9" s="484"/>
      <c r="N9" s="485">
        <v>-27.3</v>
      </c>
      <c r="O9" s="486"/>
      <c r="P9" s="484"/>
      <c r="Q9" s="485">
        <v>-18.2</v>
      </c>
      <c r="R9" s="486"/>
    </row>
    <row r="10" spans="1:18" ht="13.5" customHeight="1" x14ac:dyDescent="0.15">
      <c r="A10" s="471"/>
      <c r="B10" s="487" t="s">
        <v>100</v>
      </c>
      <c r="C10" s="488">
        <v>7</v>
      </c>
      <c r="D10" s="489">
        <v>884178</v>
      </c>
      <c r="E10" s="490">
        <v>932403</v>
      </c>
      <c r="F10" s="491">
        <v>-5.1721197808243886</v>
      </c>
      <c r="G10" s="489">
        <v>1030325</v>
      </c>
      <c r="H10" s="490">
        <v>833105</v>
      </c>
      <c r="I10" s="491">
        <v>23.672886370865626</v>
      </c>
      <c r="J10" s="492">
        <v>1</v>
      </c>
      <c r="K10" s="493">
        <v>5</v>
      </c>
      <c r="L10" s="494">
        <v>1</v>
      </c>
      <c r="M10" s="492">
        <v>0</v>
      </c>
      <c r="N10" s="493">
        <v>6</v>
      </c>
      <c r="O10" s="494">
        <v>1</v>
      </c>
      <c r="P10" s="492">
        <v>2</v>
      </c>
      <c r="Q10" s="493">
        <v>4</v>
      </c>
      <c r="R10" s="494">
        <v>1</v>
      </c>
    </row>
    <row r="11" spans="1:18" ht="13.5" customHeight="1" x14ac:dyDescent="0.15">
      <c r="A11" s="471"/>
      <c r="B11" s="476"/>
      <c r="C11" s="477"/>
      <c r="D11" s="478">
        <v>2.4969311438714321</v>
      </c>
      <c r="E11" s="479">
        <v>2.8700122270622996</v>
      </c>
      <c r="F11" s="480"/>
      <c r="G11" s="478">
        <v>3.2307431855408448</v>
      </c>
      <c r="H11" s="479">
        <v>2.9364853417530639</v>
      </c>
      <c r="I11" s="495"/>
      <c r="J11" s="484"/>
      <c r="K11" s="485">
        <v>0</v>
      </c>
      <c r="L11" s="486"/>
      <c r="M11" s="484"/>
      <c r="N11" s="485">
        <v>-14.3</v>
      </c>
      <c r="O11" s="486"/>
      <c r="P11" s="484"/>
      <c r="Q11" s="485">
        <v>14.3</v>
      </c>
      <c r="R11" s="486"/>
    </row>
    <row r="12" spans="1:18" ht="13.5" customHeight="1" x14ac:dyDescent="0.15">
      <c r="A12" s="471"/>
      <c r="B12" s="496" t="s">
        <v>58</v>
      </c>
      <c r="C12" s="497">
        <v>9</v>
      </c>
      <c r="D12" s="498">
        <v>3032629</v>
      </c>
      <c r="E12" s="499">
        <v>2656637</v>
      </c>
      <c r="F12" s="500">
        <v>14.152930942390697</v>
      </c>
      <c r="G12" s="498">
        <v>2948866</v>
      </c>
      <c r="H12" s="499">
        <v>2481824</v>
      </c>
      <c r="I12" s="500">
        <v>18.818498007916745</v>
      </c>
      <c r="J12" s="501">
        <v>3</v>
      </c>
      <c r="K12" s="502">
        <v>1</v>
      </c>
      <c r="L12" s="503">
        <v>5</v>
      </c>
      <c r="M12" s="501">
        <v>1</v>
      </c>
      <c r="N12" s="502">
        <v>5</v>
      </c>
      <c r="O12" s="503">
        <v>3</v>
      </c>
      <c r="P12" s="501">
        <v>1</v>
      </c>
      <c r="Q12" s="502">
        <v>3</v>
      </c>
      <c r="R12" s="503">
        <v>5</v>
      </c>
    </row>
    <row r="13" spans="1:18" ht="13.5" customHeight="1" x14ac:dyDescent="0.15">
      <c r="A13" s="471"/>
      <c r="B13" s="476"/>
      <c r="C13" s="477"/>
      <c r="D13" s="478">
        <v>8.5641870730867282</v>
      </c>
      <c r="E13" s="479">
        <v>8.1773446383871651</v>
      </c>
      <c r="F13" s="480"/>
      <c r="G13" s="478">
        <v>9.2466248364089871</v>
      </c>
      <c r="H13" s="479">
        <v>8.7478046546485206</v>
      </c>
      <c r="I13" s="495"/>
      <c r="J13" s="484"/>
      <c r="K13" s="485">
        <v>-22.2</v>
      </c>
      <c r="L13" s="486"/>
      <c r="M13" s="484"/>
      <c r="N13" s="485">
        <v>-22.2</v>
      </c>
      <c r="O13" s="486"/>
      <c r="P13" s="484"/>
      <c r="Q13" s="485">
        <v>-44.4</v>
      </c>
      <c r="R13" s="486"/>
    </row>
    <row r="14" spans="1:18" ht="13.5" customHeight="1" x14ac:dyDescent="0.15">
      <c r="A14" s="471"/>
      <c r="B14" s="496" t="s">
        <v>72</v>
      </c>
      <c r="C14" s="497">
        <v>10</v>
      </c>
      <c r="D14" s="498">
        <v>1442480</v>
      </c>
      <c r="E14" s="499">
        <v>1636916</v>
      </c>
      <c r="F14" s="500">
        <v>-11.878190450823382</v>
      </c>
      <c r="G14" s="498">
        <v>1650618</v>
      </c>
      <c r="H14" s="499">
        <v>1340195</v>
      </c>
      <c r="I14" s="500">
        <v>23.162524856457452</v>
      </c>
      <c r="J14" s="501">
        <v>2</v>
      </c>
      <c r="K14" s="502">
        <v>6</v>
      </c>
      <c r="L14" s="503">
        <v>2</v>
      </c>
      <c r="M14" s="501">
        <v>0</v>
      </c>
      <c r="N14" s="502">
        <v>8</v>
      </c>
      <c r="O14" s="503">
        <v>2</v>
      </c>
      <c r="P14" s="501">
        <v>3</v>
      </c>
      <c r="Q14" s="502">
        <v>6</v>
      </c>
      <c r="R14" s="503">
        <v>1</v>
      </c>
    </row>
    <row r="15" spans="1:18" ht="13.5" customHeight="1" x14ac:dyDescent="0.15">
      <c r="A15" s="471"/>
      <c r="B15" s="476"/>
      <c r="C15" s="477"/>
      <c r="D15" s="478">
        <v>4.0735838670625855</v>
      </c>
      <c r="E15" s="479">
        <v>5.03856050942984</v>
      </c>
      <c r="F15" s="480"/>
      <c r="G15" s="478">
        <v>5.1757676999306614</v>
      </c>
      <c r="H15" s="479">
        <v>4.7238499019820397</v>
      </c>
      <c r="I15" s="495"/>
      <c r="J15" s="484"/>
      <c r="K15" s="485">
        <v>0</v>
      </c>
      <c r="L15" s="486"/>
      <c r="M15" s="484"/>
      <c r="N15" s="485">
        <v>-20</v>
      </c>
      <c r="O15" s="486"/>
      <c r="P15" s="484"/>
      <c r="Q15" s="485">
        <v>20</v>
      </c>
      <c r="R15" s="486"/>
    </row>
    <row r="16" spans="1:18" ht="13.5" customHeight="1" x14ac:dyDescent="0.15">
      <c r="A16" s="471"/>
      <c r="B16" s="504" t="s">
        <v>107</v>
      </c>
      <c r="C16" s="497">
        <v>11</v>
      </c>
      <c r="D16" s="498">
        <v>3371410</v>
      </c>
      <c r="E16" s="499">
        <v>3148047</v>
      </c>
      <c r="F16" s="500">
        <v>7.0952879674286891</v>
      </c>
      <c r="G16" s="498">
        <v>3046858</v>
      </c>
      <c r="H16" s="499">
        <v>3197563</v>
      </c>
      <c r="I16" s="500">
        <v>-4.713120585896192</v>
      </c>
      <c r="J16" s="501">
        <v>1</v>
      </c>
      <c r="K16" s="502">
        <v>7</v>
      </c>
      <c r="L16" s="503">
        <v>3</v>
      </c>
      <c r="M16" s="501">
        <v>0</v>
      </c>
      <c r="N16" s="502">
        <v>11</v>
      </c>
      <c r="O16" s="503">
        <v>0</v>
      </c>
      <c r="P16" s="501">
        <v>3</v>
      </c>
      <c r="Q16" s="502">
        <v>6</v>
      </c>
      <c r="R16" s="503">
        <v>2</v>
      </c>
    </row>
    <row r="17" spans="1:18" ht="13.5" customHeight="1" x14ac:dyDescent="0.15">
      <c r="A17" s="471"/>
      <c r="B17" s="505"/>
      <c r="C17" s="477"/>
      <c r="D17" s="478">
        <v>9.5209093957999222</v>
      </c>
      <c r="E17" s="479">
        <v>9.6899445640638149</v>
      </c>
      <c r="F17" s="480"/>
      <c r="G17" s="478">
        <v>9.5538938886376705</v>
      </c>
      <c r="H17" s="479">
        <v>11.270604400203998</v>
      </c>
      <c r="I17" s="495"/>
      <c r="J17" s="484"/>
      <c r="K17" s="485">
        <v>-18.2</v>
      </c>
      <c r="L17" s="486"/>
      <c r="M17" s="484"/>
      <c r="N17" s="485">
        <v>0</v>
      </c>
      <c r="O17" s="486"/>
      <c r="P17" s="484"/>
      <c r="Q17" s="485">
        <v>9.1</v>
      </c>
      <c r="R17" s="486"/>
    </row>
    <row r="18" spans="1:18" ht="13.5" customHeight="1" x14ac:dyDescent="0.15">
      <c r="A18" s="471"/>
      <c r="B18" s="504" t="s">
        <v>102</v>
      </c>
      <c r="C18" s="497">
        <v>14</v>
      </c>
      <c r="D18" s="498">
        <v>11059816</v>
      </c>
      <c r="E18" s="499">
        <v>9043966</v>
      </c>
      <c r="F18" s="500">
        <v>22.289446908579706</v>
      </c>
      <c r="G18" s="498">
        <v>10148814</v>
      </c>
      <c r="H18" s="499">
        <v>8066826</v>
      </c>
      <c r="I18" s="500">
        <v>25.809258808854935</v>
      </c>
      <c r="J18" s="501">
        <v>0</v>
      </c>
      <c r="K18" s="502">
        <v>8</v>
      </c>
      <c r="L18" s="503">
        <v>6</v>
      </c>
      <c r="M18" s="501">
        <v>0</v>
      </c>
      <c r="N18" s="502">
        <v>10</v>
      </c>
      <c r="O18" s="503">
        <v>3</v>
      </c>
      <c r="P18" s="501">
        <v>0</v>
      </c>
      <c r="Q18" s="502">
        <v>7</v>
      </c>
      <c r="R18" s="503">
        <v>7</v>
      </c>
    </row>
    <row r="19" spans="1:18" ht="13.5" customHeight="1" x14ac:dyDescent="0.15">
      <c r="A19" s="471"/>
      <c r="B19" s="505"/>
      <c r="C19" s="477"/>
      <c r="D19" s="478">
        <v>31.233076389468593</v>
      </c>
      <c r="E19" s="479">
        <v>27.838062512814439</v>
      </c>
      <c r="F19" s="480"/>
      <c r="G19" s="478">
        <v>31.823173922618132</v>
      </c>
      <c r="H19" s="479">
        <v>28.433530351483306</v>
      </c>
      <c r="I19" s="495"/>
      <c r="J19" s="484"/>
      <c r="K19" s="485">
        <v>-42.9</v>
      </c>
      <c r="L19" s="486"/>
      <c r="M19" s="484"/>
      <c r="N19" s="485">
        <v>-23.1</v>
      </c>
      <c r="O19" s="486"/>
      <c r="P19" s="484"/>
      <c r="Q19" s="485">
        <v>-50</v>
      </c>
      <c r="R19" s="486"/>
    </row>
    <row r="20" spans="1:18" ht="13.5" customHeight="1" x14ac:dyDescent="0.15">
      <c r="A20" s="471"/>
      <c r="B20" s="496" t="s">
        <v>105</v>
      </c>
      <c r="C20" s="497">
        <v>9</v>
      </c>
      <c r="D20" s="498">
        <v>4774942</v>
      </c>
      <c r="E20" s="499">
        <v>4276275</v>
      </c>
      <c r="F20" s="500">
        <v>11.6612472303582</v>
      </c>
      <c r="G20" s="498">
        <v>4855847</v>
      </c>
      <c r="H20" s="499">
        <v>4242928</v>
      </c>
      <c r="I20" s="500">
        <v>14.445661109497962</v>
      </c>
      <c r="J20" s="501">
        <v>3</v>
      </c>
      <c r="K20" s="502">
        <v>3</v>
      </c>
      <c r="L20" s="503">
        <v>3</v>
      </c>
      <c r="M20" s="501">
        <v>1</v>
      </c>
      <c r="N20" s="502">
        <v>6</v>
      </c>
      <c r="O20" s="503">
        <v>2</v>
      </c>
      <c r="P20" s="501">
        <v>5</v>
      </c>
      <c r="Q20" s="502">
        <v>2</v>
      </c>
      <c r="R20" s="503">
        <v>2</v>
      </c>
    </row>
    <row r="21" spans="1:18" ht="13.5" customHeight="1" x14ac:dyDescent="0.15">
      <c r="A21" s="471"/>
      <c r="B21" s="476"/>
      <c r="C21" s="477"/>
      <c r="D21" s="478">
        <v>13.484503561477149</v>
      </c>
      <c r="E21" s="479">
        <v>13.162722059325031</v>
      </c>
      <c r="F21" s="480"/>
      <c r="G21" s="478">
        <v>15.226258321674186</v>
      </c>
      <c r="H21" s="479">
        <v>14.955252793001655</v>
      </c>
      <c r="I21" s="495"/>
      <c r="J21" s="484"/>
      <c r="K21" s="485">
        <v>0</v>
      </c>
      <c r="L21" s="486"/>
      <c r="M21" s="484"/>
      <c r="N21" s="485">
        <v>-11.1</v>
      </c>
      <c r="O21" s="486"/>
      <c r="P21" s="484"/>
      <c r="Q21" s="485">
        <v>33.299999999999997</v>
      </c>
      <c r="R21" s="486"/>
    </row>
    <row r="22" spans="1:18" ht="13.5" customHeight="1" x14ac:dyDescent="0.15">
      <c r="A22" s="471"/>
      <c r="B22" s="496" t="s">
        <v>106</v>
      </c>
      <c r="C22" s="497">
        <v>7</v>
      </c>
      <c r="D22" s="498">
        <v>8445331</v>
      </c>
      <c r="E22" s="499">
        <v>8393957</v>
      </c>
      <c r="F22" s="500">
        <v>0.61203553937671984</v>
      </c>
      <c r="G22" s="498">
        <v>8209941</v>
      </c>
      <c r="H22" s="499">
        <v>8208380</v>
      </c>
      <c r="I22" s="500">
        <v>1.9017150765449742E-2</v>
      </c>
      <c r="J22" s="501">
        <v>1</v>
      </c>
      <c r="K22" s="502">
        <v>4</v>
      </c>
      <c r="L22" s="503">
        <v>2</v>
      </c>
      <c r="M22" s="501">
        <v>1</v>
      </c>
      <c r="N22" s="502">
        <v>6</v>
      </c>
      <c r="O22" s="503">
        <v>0</v>
      </c>
      <c r="P22" s="501">
        <v>3</v>
      </c>
      <c r="Q22" s="502">
        <v>3</v>
      </c>
      <c r="R22" s="503">
        <v>1</v>
      </c>
    </row>
    <row r="23" spans="1:18" ht="13.5" customHeight="1" x14ac:dyDescent="0.15">
      <c r="A23" s="506"/>
      <c r="B23" s="507"/>
      <c r="C23" s="461"/>
      <c r="D23" s="508">
        <v>23.849733870558715</v>
      </c>
      <c r="E23" s="509">
        <v>25.837281972961456</v>
      </c>
      <c r="F23" s="464"/>
      <c r="G23" s="508">
        <v>25.743538145189522</v>
      </c>
      <c r="H23" s="510">
        <v>28.932472556927415</v>
      </c>
      <c r="I23" s="467"/>
      <c r="J23" s="468"/>
      <c r="K23" s="469">
        <v>-14.3</v>
      </c>
      <c r="L23" s="470"/>
      <c r="M23" s="468"/>
      <c r="N23" s="469">
        <v>14.3</v>
      </c>
      <c r="O23" s="470"/>
      <c r="P23" s="468"/>
      <c r="Q23" s="469">
        <v>28.6</v>
      </c>
      <c r="R23" s="470"/>
    </row>
    <row r="24" spans="1:18" ht="13.5" customHeight="1" x14ac:dyDescent="0.15">
      <c r="A24" s="472" t="s">
        <v>50</v>
      </c>
      <c r="B24" s="511"/>
      <c r="C24" s="450">
        <v>8</v>
      </c>
      <c r="D24" s="451">
        <v>498255</v>
      </c>
      <c r="E24" s="452">
        <v>642106</v>
      </c>
      <c r="F24" s="453">
        <v>-22.402998881804564</v>
      </c>
      <c r="G24" s="451">
        <v>2047699</v>
      </c>
      <c r="H24" s="452">
        <v>4182159</v>
      </c>
      <c r="I24" s="453">
        <v>-51.037275244676259</v>
      </c>
      <c r="J24" s="456">
        <v>0</v>
      </c>
      <c r="K24" s="457">
        <v>7</v>
      </c>
      <c r="L24" s="458">
        <v>1</v>
      </c>
      <c r="M24" s="456">
        <v>0</v>
      </c>
      <c r="N24" s="457">
        <v>8</v>
      </c>
      <c r="O24" s="458">
        <v>0</v>
      </c>
      <c r="P24" s="456">
        <v>1</v>
      </c>
      <c r="Q24" s="457">
        <v>6</v>
      </c>
      <c r="R24" s="458">
        <v>1</v>
      </c>
    </row>
    <row r="25" spans="1:18" ht="13.5" customHeight="1" x14ac:dyDescent="0.15">
      <c r="A25" s="512"/>
      <c r="B25" s="513"/>
      <c r="C25" s="461"/>
      <c r="D25" s="514" t="s">
        <v>64</v>
      </c>
      <c r="E25" s="515" t="s">
        <v>64</v>
      </c>
      <c r="F25" s="464"/>
      <c r="G25" s="516" t="s">
        <v>64</v>
      </c>
      <c r="H25" s="517" t="s">
        <v>64</v>
      </c>
      <c r="I25" s="467"/>
      <c r="J25" s="468"/>
      <c r="K25" s="469">
        <v>-12.5</v>
      </c>
      <c r="L25" s="470"/>
      <c r="M25" s="468"/>
      <c r="N25" s="469">
        <v>0</v>
      </c>
      <c r="O25" s="470"/>
      <c r="P25" s="468"/>
      <c r="Q25" s="469">
        <v>0</v>
      </c>
      <c r="R25" s="470"/>
    </row>
    <row r="26" spans="1:18" ht="13.5" customHeight="1" x14ac:dyDescent="0.15">
      <c r="A26" s="459"/>
      <c r="B26" s="449" t="s">
        <v>55</v>
      </c>
      <c r="C26" s="450">
        <v>22</v>
      </c>
      <c r="D26" s="451">
        <v>5007330</v>
      </c>
      <c r="E26" s="452">
        <v>4837111</v>
      </c>
      <c r="F26" s="453">
        <v>3.5190219947402568</v>
      </c>
      <c r="G26" s="473" t="s">
        <v>64</v>
      </c>
      <c r="H26" s="474" t="s">
        <v>64</v>
      </c>
      <c r="I26" s="518" t="s">
        <v>64</v>
      </c>
      <c r="J26" s="456">
        <v>2</v>
      </c>
      <c r="K26" s="457">
        <v>9</v>
      </c>
      <c r="L26" s="458">
        <v>10</v>
      </c>
      <c r="M26" s="456">
        <v>3</v>
      </c>
      <c r="N26" s="457">
        <v>11</v>
      </c>
      <c r="O26" s="458">
        <v>7</v>
      </c>
      <c r="P26" s="456">
        <v>2</v>
      </c>
      <c r="Q26" s="457">
        <v>10</v>
      </c>
      <c r="R26" s="458">
        <v>9</v>
      </c>
    </row>
    <row r="27" spans="1:18" ht="13.5" customHeight="1" x14ac:dyDescent="0.15">
      <c r="A27" s="459"/>
      <c r="B27" s="460"/>
      <c r="C27" s="461"/>
      <c r="D27" s="465" t="s">
        <v>64</v>
      </c>
      <c r="E27" s="466" t="s">
        <v>64</v>
      </c>
      <c r="F27" s="464"/>
      <c r="G27" s="519"/>
      <c r="H27" s="520"/>
      <c r="I27" s="521"/>
      <c r="J27" s="468"/>
      <c r="K27" s="469">
        <v>-38.1</v>
      </c>
      <c r="L27" s="522"/>
      <c r="M27" s="468"/>
      <c r="N27" s="469">
        <v>-19</v>
      </c>
      <c r="O27" s="522"/>
      <c r="P27" s="468"/>
      <c r="Q27" s="469">
        <v>-33.299999999999997</v>
      </c>
      <c r="R27" s="522"/>
    </row>
    <row r="28" spans="1:18" ht="13.5" customHeight="1" x14ac:dyDescent="0.15">
      <c r="A28" s="471" t="s">
        <v>7</v>
      </c>
      <c r="B28" s="523" t="s">
        <v>53</v>
      </c>
      <c r="C28" s="524">
        <v>10</v>
      </c>
      <c r="D28" s="525">
        <v>4291083</v>
      </c>
      <c r="E28" s="526">
        <v>4170855</v>
      </c>
      <c r="F28" s="527">
        <v>2.8825744361767676</v>
      </c>
      <c r="G28" s="528" t="s">
        <v>64</v>
      </c>
      <c r="H28" s="529" t="s">
        <v>64</v>
      </c>
      <c r="I28" s="530" t="s">
        <v>64</v>
      </c>
      <c r="J28" s="531">
        <v>1</v>
      </c>
      <c r="K28" s="532">
        <v>2</v>
      </c>
      <c r="L28" s="533">
        <v>7</v>
      </c>
      <c r="M28" s="534">
        <v>1</v>
      </c>
      <c r="N28" s="532">
        <v>3</v>
      </c>
      <c r="O28" s="533">
        <v>6</v>
      </c>
      <c r="P28" s="534">
        <v>1</v>
      </c>
      <c r="Q28" s="532">
        <v>3</v>
      </c>
      <c r="R28" s="533">
        <v>6</v>
      </c>
    </row>
    <row r="29" spans="1:18" ht="13.5" customHeight="1" x14ac:dyDescent="0.15">
      <c r="A29" s="471"/>
      <c r="B29" s="535"/>
      <c r="C29" s="536"/>
      <c r="D29" s="537">
        <v>85.696029620576226</v>
      </c>
      <c r="E29" s="538">
        <v>86.226158547943186</v>
      </c>
      <c r="F29" s="480"/>
      <c r="G29" s="539"/>
      <c r="H29" s="540"/>
      <c r="I29" s="541"/>
      <c r="J29" s="542"/>
      <c r="K29" s="543">
        <v>-60</v>
      </c>
      <c r="L29" s="544"/>
      <c r="M29" s="542"/>
      <c r="N29" s="543">
        <v>-50</v>
      </c>
      <c r="O29" s="544"/>
      <c r="P29" s="542"/>
      <c r="Q29" s="543">
        <v>-50</v>
      </c>
      <c r="R29" s="544"/>
    </row>
    <row r="30" spans="1:18" ht="13.5" customHeight="1" x14ac:dyDescent="0.15">
      <c r="A30" s="471"/>
      <c r="B30" s="496" t="s">
        <v>101</v>
      </c>
      <c r="C30" s="545">
        <v>12</v>
      </c>
      <c r="D30" s="498">
        <v>716247</v>
      </c>
      <c r="E30" s="499">
        <v>666256</v>
      </c>
      <c r="F30" s="500">
        <v>7.5032720155615777</v>
      </c>
      <c r="G30" s="546" t="s">
        <v>64</v>
      </c>
      <c r="H30" s="547" t="s">
        <v>64</v>
      </c>
      <c r="I30" s="548" t="s">
        <v>64</v>
      </c>
      <c r="J30" s="501">
        <v>1</v>
      </c>
      <c r="K30" s="502">
        <v>7</v>
      </c>
      <c r="L30" s="503">
        <v>3</v>
      </c>
      <c r="M30" s="501">
        <v>2</v>
      </c>
      <c r="N30" s="502">
        <v>8</v>
      </c>
      <c r="O30" s="503">
        <v>1</v>
      </c>
      <c r="P30" s="501">
        <v>1</v>
      </c>
      <c r="Q30" s="502">
        <v>7</v>
      </c>
      <c r="R30" s="503">
        <v>3</v>
      </c>
    </row>
    <row r="31" spans="1:18" ht="13.5" customHeight="1" x14ac:dyDescent="0.15">
      <c r="A31" s="506"/>
      <c r="B31" s="507"/>
      <c r="C31" s="549"/>
      <c r="D31" s="508">
        <v>14.303970379423763</v>
      </c>
      <c r="E31" s="509">
        <v>13.773841452056818</v>
      </c>
      <c r="F31" s="464"/>
      <c r="G31" s="519"/>
      <c r="H31" s="520"/>
      <c r="I31" s="521"/>
      <c r="J31" s="468"/>
      <c r="K31" s="469">
        <v>-18.2</v>
      </c>
      <c r="L31" s="470"/>
      <c r="M31" s="468"/>
      <c r="N31" s="469">
        <v>9.1</v>
      </c>
      <c r="O31" s="470"/>
      <c r="P31" s="468"/>
      <c r="Q31" s="469">
        <v>-18.2</v>
      </c>
      <c r="R31" s="470"/>
    </row>
    <row r="32" spans="1:18" ht="13.5" customHeight="1" x14ac:dyDescent="0.15">
      <c r="A32" s="448"/>
      <c r="B32" s="449" t="s">
        <v>55</v>
      </c>
      <c r="C32" s="450">
        <v>35</v>
      </c>
      <c r="D32" s="451">
        <v>2180706</v>
      </c>
      <c r="E32" s="452">
        <v>2099745</v>
      </c>
      <c r="F32" s="453">
        <v>3.8557539129751461</v>
      </c>
      <c r="G32" s="473" t="s">
        <v>64</v>
      </c>
      <c r="H32" s="474" t="s">
        <v>64</v>
      </c>
      <c r="I32" s="518" t="s">
        <v>64</v>
      </c>
      <c r="J32" s="456">
        <v>9</v>
      </c>
      <c r="K32" s="457">
        <v>15</v>
      </c>
      <c r="L32" s="458">
        <v>9</v>
      </c>
      <c r="M32" s="456">
        <v>3</v>
      </c>
      <c r="N32" s="457">
        <v>23</v>
      </c>
      <c r="O32" s="458">
        <v>7</v>
      </c>
      <c r="P32" s="456">
        <v>8</v>
      </c>
      <c r="Q32" s="457">
        <v>14</v>
      </c>
      <c r="R32" s="458">
        <v>11</v>
      </c>
    </row>
    <row r="33" spans="1:18" ht="13.5" customHeight="1" x14ac:dyDescent="0.15">
      <c r="A33" s="550"/>
      <c r="B33" s="460"/>
      <c r="C33" s="461"/>
      <c r="D33" s="462" t="s">
        <v>64</v>
      </c>
      <c r="E33" s="463" t="s">
        <v>64</v>
      </c>
      <c r="F33" s="464"/>
      <c r="G33" s="519"/>
      <c r="H33" s="520"/>
      <c r="I33" s="521"/>
      <c r="J33" s="468"/>
      <c r="K33" s="469">
        <v>0</v>
      </c>
      <c r="L33" s="470"/>
      <c r="M33" s="468"/>
      <c r="N33" s="469">
        <v>-12.1</v>
      </c>
      <c r="O33" s="470"/>
      <c r="P33" s="468"/>
      <c r="Q33" s="469">
        <v>-9.1</v>
      </c>
      <c r="R33" s="470"/>
    </row>
    <row r="34" spans="1:18" ht="13.5" customHeight="1" x14ac:dyDescent="0.15">
      <c r="A34" s="471" t="s">
        <v>51</v>
      </c>
      <c r="B34" s="472" t="s">
        <v>99</v>
      </c>
      <c r="C34" s="450">
        <v>12</v>
      </c>
      <c r="D34" s="451">
        <v>266741</v>
      </c>
      <c r="E34" s="452">
        <v>261249</v>
      </c>
      <c r="F34" s="453">
        <v>2.1022090036708221</v>
      </c>
      <c r="G34" s="473" t="s">
        <v>64</v>
      </c>
      <c r="H34" s="474" t="s">
        <v>64</v>
      </c>
      <c r="I34" s="518" t="s">
        <v>64</v>
      </c>
      <c r="J34" s="456">
        <v>2</v>
      </c>
      <c r="K34" s="457">
        <v>6</v>
      </c>
      <c r="L34" s="458">
        <v>3</v>
      </c>
      <c r="M34" s="456">
        <v>0</v>
      </c>
      <c r="N34" s="457">
        <v>8</v>
      </c>
      <c r="O34" s="458">
        <v>3</v>
      </c>
      <c r="P34" s="456">
        <v>0</v>
      </c>
      <c r="Q34" s="457">
        <v>7</v>
      </c>
      <c r="R34" s="458">
        <v>4</v>
      </c>
    </row>
    <row r="35" spans="1:18" ht="13.5" customHeight="1" x14ac:dyDescent="0.15">
      <c r="A35" s="471"/>
      <c r="B35" s="476"/>
      <c r="C35" s="477"/>
      <c r="D35" s="478">
        <v>12.231864359523934</v>
      </c>
      <c r="E35" s="479">
        <v>12.441939378353085</v>
      </c>
      <c r="F35" s="480"/>
      <c r="G35" s="481"/>
      <c r="H35" s="482"/>
      <c r="I35" s="551"/>
      <c r="J35" s="484"/>
      <c r="K35" s="485">
        <v>-9.1</v>
      </c>
      <c r="L35" s="486"/>
      <c r="M35" s="484"/>
      <c r="N35" s="485">
        <v>-27.3</v>
      </c>
      <c r="O35" s="486"/>
      <c r="P35" s="484"/>
      <c r="Q35" s="485">
        <v>-36.4</v>
      </c>
      <c r="R35" s="486"/>
    </row>
    <row r="36" spans="1:18" ht="13.5" customHeight="1" x14ac:dyDescent="0.15">
      <c r="A36" s="471"/>
      <c r="B36" s="496" t="s">
        <v>104</v>
      </c>
      <c r="C36" s="497">
        <v>5</v>
      </c>
      <c r="D36" s="498">
        <v>353939</v>
      </c>
      <c r="E36" s="499">
        <v>301593</v>
      </c>
      <c r="F36" s="500">
        <v>17.356503632378733</v>
      </c>
      <c r="G36" s="546" t="s">
        <v>64</v>
      </c>
      <c r="H36" s="547" t="s">
        <v>64</v>
      </c>
      <c r="I36" s="548" t="s">
        <v>64</v>
      </c>
      <c r="J36" s="501">
        <v>1</v>
      </c>
      <c r="K36" s="502">
        <v>4</v>
      </c>
      <c r="L36" s="503">
        <v>0</v>
      </c>
      <c r="M36" s="501">
        <v>1</v>
      </c>
      <c r="N36" s="502">
        <v>4</v>
      </c>
      <c r="O36" s="503">
        <v>0</v>
      </c>
      <c r="P36" s="501">
        <v>2</v>
      </c>
      <c r="Q36" s="502">
        <v>3</v>
      </c>
      <c r="R36" s="503">
        <v>0</v>
      </c>
    </row>
    <row r="37" spans="1:18" ht="13.5" customHeight="1" x14ac:dyDescent="0.15">
      <c r="A37" s="471"/>
      <c r="B37" s="552"/>
      <c r="C37" s="477"/>
      <c r="D37" s="478">
        <v>16.230477652650105</v>
      </c>
      <c r="E37" s="479">
        <v>14.363315545459091</v>
      </c>
      <c r="F37" s="480"/>
      <c r="G37" s="481"/>
      <c r="H37" s="482"/>
      <c r="I37" s="551"/>
      <c r="J37" s="484"/>
      <c r="K37" s="485">
        <v>20</v>
      </c>
      <c r="L37" s="486"/>
      <c r="M37" s="484"/>
      <c r="N37" s="485">
        <v>20</v>
      </c>
      <c r="O37" s="486"/>
      <c r="P37" s="484"/>
      <c r="Q37" s="485">
        <v>40</v>
      </c>
      <c r="R37" s="486"/>
    </row>
    <row r="38" spans="1:18" ht="13.5" customHeight="1" x14ac:dyDescent="0.15">
      <c r="A38" s="471"/>
      <c r="B38" s="496" t="s">
        <v>84</v>
      </c>
      <c r="C38" s="497">
        <v>5</v>
      </c>
      <c r="D38" s="498">
        <v>1095974</v>
      </c>
      <c r="E38" s="499">
        <v>1076813</v>
      </c>
      <c r="F38" s="500">
        <v>1.7794175961843024</v>
      </c>
      <c r="G38" s="546" t="s">
        <v>64</v>
      </c>
      <c r="H38" s="547" t="s">
        <v>64</v>
      </c>
      <c r="I38" s="548" t="s">
        <v>64</v>
      </c>
      <c r="J38" s="501">
        <v>1</v>
      </c>
      <c r="K38" s="502">
        <v>3</v>
      </c>
      <c r="L38" s="503">
        <v>1</v>
      </c>
      <c r="M38" s="501">
        <v>1</v>
      </c>
      <c r="N38" s="502">
        <v>4</v>
      </c>
      <c r="O38" s="503">
        <v>0</v>
      </c>
      <c r="P38" s="501">
        <v>1</v>
      </c>
      <c r="Q38" s="502">
        <v>2</v>
      </c>
      <c r="R38" s="503">
        <v>2</v>
      </c>
    </row>
    <row r="39" spans="1:18" ht="13.5" customHeight="1" x14ac:dyDescent="0.15">
      <c r="A39" s="471"/>
      <c r="B39" s="476"/>
      <c r="C39" s="477"/>
      <c r="D39" s="478">
        <v>50.257760560112189</v>
      </c>
      <c r="E39" s="479">
        <v>51.283036749700564</v>
      </c>
      <c r="F39" s="480"/>
      <c r="G39" s="481"/>
      <c r="H39" s="482"/>
      <c r="I39" s="551"/>
      <c r="J39" s="484"/>
      <c r="K39" s="485">
        <v>0</v>
      </c>
      <c r="L39" s="486"/>
      <c r="M39" s="484"/>
      <c r="N39" s="485">
        <v>20</v>
      </c>
      <c r="O39" s="486"/>
      <c r="P39" s="484"/>
      <c r="Q39" s="485">
        <v>-20</v>
      </c>
      <c r="R39" s="486"/>
    </row>
    <row r="40" spans="1:18" ht="13.5" customHeight="1" x14ac:dyDescent="0.15">
      <c r="A40" s="471"/>
      <c r="B40" s="496" t="s">
        <v>103</v>
      </c>
      <c r="C40" s="497">
        <v>5</v>
      </c>
      <c r="D40" s="498">
        <v>286036</v>
      </c>
      <c r="E40" s="499">
        <v>281792</v>
      </c>
      <c r="F40" s="500">
        <v>1.5060754031342327</v>
      </c>
      <c r="G40" s="553" t="s">
        <v>64</v>
      </c>
      <c r="H40" s="554" t="s">
        <v>64</v>
      </c>
      <c r="I40" s="555" t="s">
        <v>64</v>
      </c>
      <c r="J40" s="501">
        <v>2</v>
      </c>
      <c r="K40" s="502">
        <v>1</v>
      </c>
      <c r="L40" s="503">
        <v>1</v>
      </c>
      <c r="M40" s="501">
        <v>0</v>
      </c>
      <c r="N40" s="502">
        <v>3</v>
      </c>
      <c r="O40" s="503">
        <v>1</v>
      </c>
      <c r="P40" s="501">
        <v>3</v>
      </c>
      <c r="Q40" s="502">
        <v>1</v>
      </c>
      <c r="R40" s="503">
        <v>0</v>
      </c>
    </row>
    <row r="41" spans="1:18" ht="13.5" customHeight="1" x14ac:dyDescent="0.15">
      <c r="A41" s="471"/>
      <c r="B41" s="496"/>
      <c r="C41" s="477"/>
      <c r="D41" s="478">
        <v>13.116669555639321</v>
      </c>
      <c r="E41" s="479">
        <v>13.420296274071376</v>
      </c>
      <c r="F41" s="480"/>
      <c r="G41" s="481"/>
      <c r="H41" s="482"/>
      <c r="I41" s="551"/>
      <c r="J41" s="484"/>
      <c r="K41" s="485">
        <v>25</v>
      </c>
      <c r="L41" s="486"/>
      <c r="M41" s="484"/>
      <c r="N41" s="485">
        <v>-25</v>
      </c>
      <c r="O41" s="486"/>
      <c r="P41" s="484"/>
      <c r="Q41" s="485">
        <v>75</v>
      </c>
      <c r="R41" s="486"/>
    </row>
    <row r="42" spans="1:18" ht="13.5" customHeight="1" x14ac:dyDescent="0.15">
      <c r="A42" s="471"/>
      <c r="B42" s="556" t="s">
        <v>25</v>
      </c>
      <c r="C42" s="488">
        <v>8</v>
      </c>
      <c r="D42" s="489">
        <v>178016</v>
      </c>
      <c r="E42" s="490">
        <v>178298</v>
      </c>
      <c r="F42" s="491">
        <v>-0.15816217792684029</v>
      </c>
      <c r="G42" s="553" t="s">
        <v>64</v>
      </c>
      <c r="H42" s="554" t="s">
        <v>64</v>
      </c>
      <c r="I42" s="555" t="s">
        <v>64</v>
      </c>
      <c r="J42" s="501">
        <v>3</v>
      </c>
      <c r="K42" s="502">
        <v>1</v>
      </c>
      <c r="L42" s="503">
        <v>4</v>
      </c>
      <c r="M42" s="501">
        <v>1</v>
      </c>
      <c r="N42" s="502">
        <v>4</v>
      </c>
      <c r="O42" s="503">
        <v>3</v>
      </c>
      <c r="P42" s="501">
        <v>2</v>
      </c>
      <c r="Q42" s="502">
        <v>1</v>
      </c>
      <c r="R42" s="503">
        <v>5</v>
      </c>
    </row>
    <row r="43" spans="1:18" ht="13.5" customHeight="1" thickBot="1" x14ac:dyDescent="0.2">
      <c r="A43" s="557"/>
      <c r="B43" s="476"/>
      <c r="C43" s="477"/>
      <c r="D43" s="558">
        <v>8.1632278720744562</v>
      </c>
      <c r="E43" s="559">
        <v>8.4914120524158889</v>
      </c>
      <c r="F43" s="560"/>
      <c r="G43" s="561"/>
      <c r="H43" s="562"/>
      <c r="I43" s="563"/>
      <c r="J43" s="484"/>
      <c r="K43" s="485">
        <v>-12.5</v>
      </c>
      <c r="L43" s="486"/>
      <c r="M43" s="484"/>
      <c r="N43" s="485">
        <v>-25</v>
      </c>
      <c r="O43" s="486"/>
      <c r="P43" s="484"/>
      <c r="Q43" s="485">
        <v>-37.5</v>
      </c>
      <c r="R43" s="486"/>
    </row>
    <row r="44" spans="1:18" ht="13.5" customHeight="1" thickTop="1" x14ac:dyDescent="0.15">
      <c r="A44" s="564" t="s">
        <v>60</v>
      </c>
      <c r="B44" s="565"/>
      <c r="C44" s="566">
        <v>143</v>
      </c>
      <c r="D44" s="567" t="s">
        <v>64</v>
      </c>
      <c r="E44" s="568" t="s">
        <v>64</v>
      </c>
      <c r="F44" s="569" t="s">
        <v>64</v>
      </c>
      <c r="G44" s="570" t="s">
        <v>64</v>
      </c>
      <c r="H44" s="571" t="s">
        <v>64</v>
      </c>
      <c r="I44" s="572" t="s">
        <v>64</v>
      </c>
      <c r="J44" s="573">
        <v>28</v>
      </c>
      <c r="K44" s="574">
        <v>68</v>
      </c>
      <c r="L44" s="575">
        <v>44</v>
      </c>
      <c r="M44" s="573">
        <v>9</v>
      </c>
      <c r="N44" s="574">
        <v>102</v>
      </c>
      <c r="O44" s="575">
        <v>28</v>
      </c>
      <c r="P44" s="573">
        <v>30</v>
      </c>
      <c r="Q44" s="574">
        <v>66</v>
      </c>
      <c r="R44" s="575">
        <v>44</v>
      </c>
    </row>
    <row r="45" spans="1:18" ht="13.5" customHeight="1" x14ac:dyDescent="0.15">
      <c r="A45" s="512"/>
      <c r="B45" s="513"/>
      <c r="C45" s="461"/>
      <c r="D45" s="576"/>
      <c r="E45" s="577"/>
      <c r="F45" s="578"/>
      <c r="G45" s="579"/>
      <c r="H45" s="580"/>
      <c r="I45" s="581"/>
      <c r="J45" s="582"/>
      <c r="K45" s="583">
        <v>-11.4</v>
      </c>
      <c r="L45" s="584"/>
      <c r="M45" s="582"/>
      <c r="N45" s="583">
        <v>-13.7</v>
      </c>
      <c r="O45" s="584"/>
      <c r="P45" s="582"/>
      <c r="Q45" s="583">
        <v>-10</v>
      </c>
      <c r="R45" s="584"/>
    </row>
    <row r="46" spans="1:18" ht="13.5" customHeight="1" x14ac:dyDescent="0.15">
      <c r="A46" s="585"/>
      <c r="B46" s="586" t="s">
        <v>115</v>
      </c>
      <c r="C46" s="431"/>
      <c r="D46" s="431"/>
      <c r="E46" s="431"/>
      <c r="F46" s="586"/>
      <c r="G46" s="431"/>
      <c r="H46" s="431"/>
      <c r="I46" s="431"/>
      <c r="J46" s="586" t="s">
        <v>116</v>
      </c>
      <c r="K46" s="585"/>
      <c r="L46" s="585"/>
      <c r="M46" s="585"/>
      <c r="N46" s="585"/>
      <c r="O46" s="585"/>
      <c r="P46" s="585"/>
      <c r="Q46" s="585"/>
      <c r="R46" s="585"/>
    </row>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81"/>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249977111117893"/>
  </sheetPr>
  <dimension ref="A1:DA272"/>
  <sheetViews>
    <sheetView showGridLines="0" view="pageBreakPreview" topLeftCell="A115" zoomScale="115" zoomScaleSheetLayoutView="115" workbookViewId="0">
      <selection activeCell="Y202" sqref="Y202"/>
    </sheetView>
  </sheetViews>
  <sheetFormatPr defaultColWidth="3.125" defaultRowHeight="18" x14ac:dyDescent="0.15"/>
  <cols>
    <col min="1" max="1" width="2.625" style="97" customWidth="1"/>
    <col min="2" max="3" width="5.375" style="97" customWidth="1"/>
    <col min="4" max="4" width="5.625" style="97" customWidth="1"/>
    <col min="5" max="5" width="1.75" style="97" customWidth="1"/>
    <col min="6" max="17" width="5.375" style="97" customWidth="1"/>
    <col min="18" max="18" width="5.625" style="97" customWidth="1"/>
    <col min="19" max="19" width="1.625" style="97" customWidth="1"/>
    <col min="20" max="20" width="3.125" style="97"/>
    <col min="21" max="21" width="12.75" style="97" customWidth="1"/>
    <col min="22" max="73" width="5.625" style="97" customWidth="1"/>
    <col min="74" max="75" width="5.375" style="97" customWidth="1"/>
    <col min="76" max="78" width="5.75" style="97" customWidth="1"/>
    <col min="79" max="91" width="5.625" style="97" customWidth="1"/>
    <col min="92" max="16384" width="3.125" style="97"/>
  </cols>
  <sheetData>
    <row r="1" spans="1:21" ht="15.95" customHeight="1" x14ac:dyDescent="0.15">
      <c r="Q1" s="196"/>
      <c r="R1" s="197"/>
      <c r="S1" s="147"/>
      <c r="T1" s="129"/>
    </row>
    <row r="2" spans="1:21" ht="15.95" customHeight="1" x14ac:dyDescent="0.15">
      <c r="Q2" s="197"/>
      <c r="R2" s="197"/>
      <c r="S2" s="147"/>
      <c r="T2" s="129"/>
    </row>
    <row r="3" spans="1:21" ht="15.95" customHeight="1" x14ac:dyDescent="0.15"/>
    <row r="4" spans="1:21" ht="30" customHeight="1" x14ac:dyDescent="0.15">
      <c r="A4" s="406" t="e">
        <f>"県内経済動向調査結果（"&amp;DBCS(TEXT(#REF!,"ggge年m月"))&amp;"分）"</f>
        <v>#REF!</v>
      </c>
      <c r="B4" s="406"/>
      <c r="C4" s="406"/>
      <c r="D4" s="406"/>
      <c r="E4" s="406"/>
      <c r="F4" s="406"/>
      <c r="G4" s="406"/>
      <c r="H4" s="406"/>
      <c r="I4" s="406"/>
      <c r="J4" s="406"/>
      <c r="K4" s="406"/>
      <c r="L4" s="406"/>
      <c r="M4" s="406"/>
      <c r="N4" s="406"/>
      <c r="O4" s="406"/>
      <c r="P4" s="406"/>
      <c r="Q4" s="406"/>
      <c r="R4" s="406"/>
    </row>
    <row r="5" spans="1:21" ht="15.95" customHeight="1" x14ac:dyDescent="0.15">
      <c r="A5" s="104"/>
      <c r="B5" s="141"/>
      <c r="C5" s="141"/>
      <c r="D5" s="141"/>
      <c r="E5" s="141"/>
      <c r="F5" s="141"/>
      <c r="G5" s="141"/>
      <c r="H5" s="141"/>
      <c r="I5" s="141"/>
      <c r="J5" s="141"/>
      <c r="K5" s="141"/>
      <c r="L5" s="141"/>
      <c r="M5" s="141"/>
      <c r="N5" s="141"/>
      <c r="O5" s="141"/>
      <c r="P5" s="141"/>
      <c r="Q5" s="141"/>
      <c r="R5" s="141"/>
    </row>
    <row r="6" spans="1:21" ht="15.95" customHeight="1" x14ac:dyDescent="0.15">
      <c r="Q6" s="129"/>
      <c r="R6" s="129"/>
      <c r="S6" s="129"/>
      <c r="T6" s="129"/>
    </row>
    <row r="7" spans="1:21" ht="15.95" customHeight="1" x14ac:dyDescent="0.15"/>
    <row r="8" spans="1:21" x14ac:dyDescent="0.15">
      <c r="A8" s="105"/>
      <c r="B8" s="142"/>
      <c r="C8" s="142"/>
      <c r="D8" s="142"/>
      <c r="E8" s="142"/>
      <c r="F8" s="142"/>
      <c r="G8" s="142"/>
      <c r="H8" s="142"/>
      <c r="I8" s="142"/>
      <c r="J8" s="142"/>
      <c r="K8" s="142"/>
      <c r="L8" s="142"/>
      <c r="M8" s="407" t="e">
        <f>DBCS(TEXT(#REF!,"ggge年m月d日"))</f>
        <v>#REF!</v>
      </c>
      <c r="N8" s="407"/>
      <c r="O8" s="407"/>
      <c r="P8" s="407"/>
      <c r="Q8" s="407"/>
      <c r="R8" s="407"/>
    </row>
    <row r="9" spans="1:21" x14ac:dyDescent="0.15">
      <c r="B9" s="142"/>
      <c r="C9" s="142"/>
      <c r="D9" s="142"/>
      <c r="E9" s="142"/>
      <c r="F9" s="142"/>
      <c r="G9" s="142"/>
      <c r="H9" s="142"/>
      <c r="I9" s="142"/>
      <c r="J9" s="142"/>
      <c r="K9" s="142"/>
      <c r="L9" s="142"/>
      <c r="M9" s="408" t="s">
        <v>29</v>
      </c>
      <c r="N9" s="408"/>
      <c r="O9" s="408"/>
      <c r="P9" s="408"/>
      <c r="Q9" s="408"/>
      <c r="R9" s="408"/>
    </row>
    <row r="10" spans="1:21" x14ac:dyDescent="0.15">
      <c r="B10" s="142"/>
      <c r="C10" s="142"/>
      <c r="D10" s="142"/>
      <c r="E10" s="142"/>
      <c r="F10" s="142"/>
      <c r="G10" s="142"/>
      <c r="H10" s="142"/>
      <c r="I10" s="142"/>
      <c r="J10" s="142"/>
      <c r="K10" s="142"/>
      <c r="L10" s="142"/>
      <c r="M10" s="408" t="s">
        <v>24</v>
      </c>
      <c r="N10" s="408"/>
      <c r="O10" s="408"/>
      <c r="P10" s="408"/>
      <c r="Q10" s="408"/>
      <c r="R10" s="408"/>
    </row>
    <row r="11" spans="1:21" ht="15.95" customHeight="1" x14ac:dyDescent="0.15">
      <c r="A11" s="106"/>
      <c r="B11" s="142"/>
      <c r="C11" s="142"/>
      <c r="D11" s="142"/>
      <c r="E11" s="142"/>
      <c r="F11" s="142"/>
      <c r="G11" s="142"/>
      <c r="H11" s="142"/>
      <c r="I11" s="142"/>
      <c r="J11" s="142"/>
      <c r="K11" s="142"/>
      <c r="L11" s="142"/>
      <c r="M11" s="142"/>
      <c r="N11" s="142"/>
      <c r="O11" s="142"/>
      <c r="P11" s="142"/>
      <c r="Q11" s="142"/>
      <c r="R11" s="142"/>
    </row>
    <row r="12" spans="1:21" ht="15.95" customHeight="1" x14ac:dyDescent="0.15">
      <c r="A12" s="106"/>
      <c r="B12" s="142"/>
      <c r="C12" s="142"/>
      <c r="D12" s="142"/>
      <c r="E12" s="142"/>
      <c r="F12" s="142"/>
      <c r="G12" s="142"/>
      <c r="H12" s="142"/>
      <c r="I12" s="142"/>
      <c r="J12" s="142"/>
      <c r="K12" s="142"/>
      <c r="L12" s="142"/>
      <c r="M12" s="142"/>
      <c r="N12" s="142"/>
      <c r="O12" s="142"/>
      <c r="P12" s="142"/>
      <c r="Q12" s="142"/>
      <c r="R12" s="142"/>
      <c r="U12" s="98"/>
    </row>
    <row r="13" spans="1:21" ht="15.95" customHeight="1" x14ac:dyDescent="0.15"/>
    <row r="14" spans="1:21" ht="6.95" customHeight="1" x14ac:dyDescent="0.15">
      <c r="A14" s="107"/>
      <c r="B14" s="143"/>
      <c r="C14" s="143"/>
      <c r="D14" s="143"/>
      <c r="E14" s="143"/>
      <c r="F14" s="143"/>
      <c r="G14" s="143"/>
      <c r="H14" s="143"/>
      <c r="I14" s="143"/>
      <c r="J14" s="143"/>
      <c r="K14" s="143"/>
      <c r="L14" s="143"/>
      <c r="M14" s="143"/>
      <c r="N14" s="143"/>
      <c r="O14" s="143"/>
      <c r="P14" s="143"/>
      <c r="Q14" s="143"/>
      <c r="R14" s="199"/>
      <c r="S14" s="210"/>
    </row>
    <row r="15" spans="1:21" ht="30" customHeight="1" x14ac:dyDescent="0.15">
      <c r="A15" s="108" t="s">
        <v>0</v>
      </c>
      <c r="B15" s="110"/>
      <c r="C15" s="110"/>
      <c r="D15" s="110"/>
      <c r="E15" s="110"/>
      <c r="F15" s="110"/>
      <c r="G15" s="110"/>
      <c r="H15" s="110"/>
      <c r="I15" s="147"/>
      <c r="J15" s="110"/>
      <c r="K15" s="110"/>
      <c r="L15" s="110"/>
      <c r="M15" s="110"/>
      <c r="N15" s="110"/>
      <c r="O15" s="110"/>
      <c r="P15" s="110"/>
      <c r="Q15" s="110"/>
      <c r="R15" s="200"/>
      <c r="S15" s="210"/>
    </row>
    <row r="16" spans="1:21" s="98" customFormat="1" ht="56.25" customHeight="1" x14ac:dyDescent="0.15">
      <c r="A16" s="108"/>
      <c r="B16" s="373" t="s">
        <v>82</v>
      </c>
      <c r="C16" s="373"/>
      <c r="D16" s="373"/>
      <c r="E16" s="373"/>
      <c r="F16" s="373"/>
      <c r="G16" s="373"/>
      <c r="H16" s="373"/>
      <c r="I16" s="373"/>
      <c r="J16" s="373"/>
      <c r="K16" s="373"/>
      <c r="L16" s="373"/>
      <c r="M16" s="373"/>
      <c r="N16" s="373"/>
      <c r="O16" s="373"/>
      <c r="P16" s="373"/>
      <c r="Q16" s="373"/>
      <c r="R16" s="201"/>
      <c r="S16" s="211"/>
    </row>
    <row r="17" spans="1:19" ht="30" customHeight="1" x14ac:dyDescent="0.15">
      <c r="A17" s="108"/>
      <c r="B17" s="373"/>
      <c r="C17" s="373"/>
      <c r="D17" s="373"/>
      <c r="E17" s="373"/>
      <c r="F17" s="373"/>
      <c r="G17" s="373"/>
      <c r="H17" s="373"/>
      <c r="I17" s="373"/>
      <c r="J17" s="373"/>
      <c r="K17" s="373"/>
      <c r="L17" s="373"/>
      <c r="M17" s="373"/>
      <c r="N17" s="373"/>
      <c r="O17" s="373"/>
      <c r="P17" s="373"/>
      <c r="Q17" s="373"/>
      <c r="R17" s="201"/>
      <c r="S17" s="210"/>
    </row>
    <row r="18" spans="1:19" ht="6.95" customHeight="1" x14ac:dyDescent="0.15">
      <c r="A18" s="109"/>
      <c r="B18" s="144"/>
      <c r="C18" s="144"/>
      <c r="D18" s="144"/>
      <c r="E18" s="144"/>
      <c r="F18" s="144"/>
      <c r="G18" s="144"/>
      <c r="H18" s="144"/>
      <c r="I18" s="144"/>
      <c r="J18" s="144"/>
      <c r="K18" s="144"/>
      <c r="L18" s="144"/>
      <c r="M18" s="144"/>
      <c r="N18" s="144"/>
      <c r="O18" s="144"/>
      <c r="P18" s="144"/>
      <c r="Q18" s="144"/>
      <c r="R18" s="202"/>
      <c r="S18" s="210"/>
    </row>
    <row r="19" spans="1:19" ht="15.95" customHeight="1" x14ac:dyDescent="0.15"/>
    <row r="20" spans="1:19" ht="15.95" customHeight="1" x14ac:dyDescent="0.15"/>
    <row r="21" spans="1:19" ht="30" customHeight="1" x14ac:dyDescent="0.15">
      <c r="A21" s="110" t="s">
        <v>2</v>
      </c>
      <c r="B21" s="145"/>
      <c r="C21" s="145"/>
      <c r="D21" s="145"/>
      <c r="E21" s="145"/>
      <c r="F21" s="145"/>
      <c r="G21" s="145"/>
      <c r="H21" s="145"/>
      <c r="I21" s="145"/>
      <c r="J21" s="145"/>
      <c r="K21" s="145"/>
      <c r="L21" s="145"/>
      <c r="M21" s="145"/>
      <c r="N21" s="145"/>
      <c r="O21" s="145"/>
      <c r="P21" s="145"/>
      <c r="Q21" s="145"/>
      <c r="R21" s="145"/>
      <c r="S21" s="145"/>
    </row>
    <row r="22" spans="1:19" ht="6.95" customHeight="1" x14ac:dyDescent="0.15">
      <c r="A22" s="111"/>
      <c r="B22" s="146"/>
      <c r="C22" s="146"/>
      <c r="D22" s="146"/>
      <c r="E22" s="167"/>
      <c r="F22" s="146"/>
      <c r="G22" s="146"/>
      <c r="H22" s="146"/>
      <c r="I22" s="146"/>
      <c r="J22" s="146"/>
      <c r="K22" s="146"/>
      <c r="L22" s="146"/>
      <c r="M22" s="146"/>
      <c r="N22" s="146"/>
      <c r="O22" s="146"/>
      <c r="P22" s="146"/>
      <c r="Q22" s="146"/>
      <c r="R22" s="203"/>
    </row>
    <row r="23" spans="1:19" ht="57" customHeight="1" x14ac:dyDescent="0.15">
      <c r="A23" s="112" t="s">
        <v>35</v>
      </c>
      <c r="B23" s="147"/>
      <c r="C23" s="147"/>
      <c r="D23" s="147"/>
      <c r="E23" s="168"/>
      <c r="F23" s="409" t="str">
        <f>F48</f>
        <v>　一部にやや弱含みの動きがみられるものの、電気機械などを中心に生産の緩やかな回復が続いている。</v>
      </c>
      <c r="G23" s="409"/>
      <c r="H23" s="409"/>
      <c r="I23" s="409"/>
      <c r="J23" s="409"/>
      <c r="K23" s="409"/>
      <c r="L23" s="409"/>
      <c r="M23" s="409"/>
      <c r="N23" s="409"/>
      <c r="O23" s="409"/>
      <c r="P23" s="409"/>
      <c r="Q23" s="409"/>
      <c r="R23" s="204"/>
    </row>
    <row r="24" spans="1:19" ht="8.25" customHeight="1" x14ac:dyDescent="0.15">
      <c r="A24" s="113"/>
      <c r="B24" s="148"/>
      <c r="C24" s="148"/>
      <c r="D24" s="148"/>
      <c r="E24" s="169"/>
      <c r="F24" s="172"/>
      <c r="G24" s="178"/>
      <c r="H24" s="178"/>
      <c r="I24" s="178"/>
      <c r="J24" s="178"/>
      <c r="K24" s="178"/>
      <c r="L24" s="178"/>
      <c r="M24" s="178"/>
      <c r="N24" s="178"/>
      <c r="O24" s="178"/>
      <c r="P24" s="178"/>
      <c r="Q24" s="178"/>
      <c r="R24" s="204"/>
    </row>
    <row r="25" spans="1:19" ht="6.95" customHeight="1" x14ac:dyDescent="0.15">
      <c r="A25" s="114"/>
      <c r="B25" s="149"/>
      <c r="C25" s="149"/>
      <c r="D25" s="149"/>
      <c r="E25" s="170"/>
      <c r="F25" s="173"/>
      <c r="G25" s="179"/>
      <c r="H25" s="179"/>
      <c r="I25" s="179"/>
      <c r="J25" s="179"/>
      <c r="K25" s="179"/>
      <c r="L25" s="179"/>
      <c r="M25" s="179"/>
      <c r="N25" s="179"/>
      <c r="O25" s="179"/>
      <c r="P25" s="179"/>
      <c r="Q25" s="179"/>
      <c r="R25" s="205"/>
    </row>
    <row r="26" spans="1:19" ht="6.95" customHeight="1" x14ac:dyDescent="0.15">
      <c r="A26" s="115"/>
      <c r="B26" s="150"/>
      <c r="C26" s="150"/>
      <c r="D26" s="150"/>
      <c r="E26" s="171"/>
      <c r="F26" s="174"/>
      <c r="G26" s="180"/>
      <c r="H26" s="180"/>
      <c r="I26" s="180"/>
      <c r="J26" s="180"/>
      <c r="K26" s="180"/>
      <c r="L26" s="180"/>
      <c r="M26" s="180"/>
      <c r="N26" s="180"/>
      <c r="O26" s="180"/>
      <c r="P26" s="180"/>
      <c r="Q26" s="180"/>
      <c r="R26" s="206"/>
    </row>
    <row r="27" spans="1:19" ht="43.5" customHeight="1" x14ac:dyDescent="0.15">
      <c r="A27" s="116" t="s">
        <v>27</v>
      </c>
      <c r="B27" s="147"/>
      <c r="C27" s="147"/>
      <c r="D27" s="147"/>
      <c r="E27" s="168"/>
      <c r="F27" s="402" t="str">
        <f>B96</f>
        <v>　公共投資は４か月連続で前年同月を下回っている。</v>
      </c>
      <c r="G27" s="402"/>
      <c r="H27" s="402"/>
      <c r="I27" s="402"/>
      <c r="J27" s="402"/>
      <c r="K27" s="402"/>
      <c r="L27" s="402"/>
      <c r="M27" s="402"/>
      <c r="N27" s="402"/>
      <c r="O27" s="402"/>
      <c r="P27" s="402"/>
      <c r="Q27" s="402"/>
      <c r="R27" s="204"/>
    </row>
    <row r="28" spans="1:19" ht="21.95" customHeight="1" x14ac:dyDescent="0.15">
      <c r="A28" s="113"/>
      <c r="B28" s="148"/>
      <c r="C28" s="148"/>
      <c r="D28" s="148"/>
      <c r="E28" s="169"/>
      <c r="F28" s="172"/>
      <c r="G28" s="178"/>
      <c r="H28" s="178"/>
      <c r="I28" s="178"/>
      <c r="J28" s="178"/>
      <c r="K28" s="178"/>
      <c r="L28" s="178"/>
      <c r="M28" s="178"/>
      <c r="N28" s="178"/>
      <c r="O28" s="178"/>
      <c r="P28" s="178"/>
      <c r="Q28" s="178"/>
      <c r="R28" s="204"/>
    </row>
    <row r="29" spans="1:19" ht="6.95" customHeight="1" x14ac:dyDescent="0.15">
      <c r="A29" s="114"/>
      <c r="B29" s="149"/>
      <c r="C29" s="149"/>
      <c r="D29" s="149"/>
      <c r="E29" s="170"/>
      <c r="F29" s="175"/>
      <c r="G29" s="179"/>
      <c r="H29" s="179"/>
      <c r="I29" s="179"/>
      <c r="J29" s="179"/>
      <c r="K29" s="179"/>
      <c r="L29" s="179"/>
      <c r="M29" s="179"/>
      <c r="N29" s="179"/>
      <c r="O29" s="179"/>
      <c r="P29" s="179"/>
      <c r="Q29" s="179"/>
      <c r="R29" s="205"/>
    </row>
    <row r="30" spans="1:19" ht="6.95" customHeight="1" x14ac:dyDescent="0.15">
      <c r="A30" s="115"/>
      <c r="B30" s="150"/>
      <c r="C30" s="150"/>
      <c r="D30" s="150"/>
      <c r="E30" s="171"/>
      <c r="F30" s="174"/>
      <c r="G30" s="180"/>
      <c r="H30" s="180"/>
      <c r="I30" s="180"/>
      <c r="J30" s="180"/>
      <c r="K30" s="180"/>
      <c r="L30" s="180"/>
      <c r="M30" s="180"/>
      <c r="N30" s="180"/>
      <c r="O30" s="180"/>
      <c r="P30" s="180"/>
      <c r="Q30" s="180"/>
      <c r="R30" s="206"/>
    </row>
    <row r="31" spans="1:19" ht="57" customHeight="1" x14ac:dyDescent="0.15">
      <c r="A31" s="116" t="s">
        <v>36</v>
      </c>
      <c r="B31" s="147"/>
      <c r="C31" s="147"/>
      <c r="D31" s="147"/>
      <c r="E31" s="168"/>
      <c r="F31" s="402" t="str">
        <f>F138</f>
        <v>　基調としては堅調に推移している。</v>
      </c>
      <c r="G31" s="402"/>
      <c r="H31" s="402"/>
      <c r="I31" s="402"/>
      <c r="J31" s="402"/>
      <c r="K31" s="402"/>
      <c r="L31" s="402"/>
      <c r="M31" s="402"/>
      <c r="N31" s="402"/>
      <c r="O31" s="402"/>
      <c r="P31" s="402"/>
      <c r="Q31" s="402"/>
      <c r="R31" s="204"/>
    </row>
    <row r="32" spans="1:19" ht="21.95" customHeight="1" x14ac:dyDescent="0.15">
      <c r="A32" s="113"/>
      <c r="B32" s="148"/>
      <c r="C32" s="148"/>
      <c r="D32" s="148"/>
      <c r="E32" s="169"/>
      <c r="F32" s="172"/>
      <c r="G32" s="178"/>
      <c r="H32" s="178"/>
      <c r="I32" s="178"/>
      <c r="J32" s="178"/>
      <c r="K32" s="178"/>
      <c r="L32" s="178"/>
      <c r="M32" s="178"/>
      <c r="N32" s="178"/>
      <c r="O32" s="178"/>
      <c r="P32" s="178"/>
      <c r="Q32" s="178"/>
      <c r="R32" s="204"/>
    </row>
    <row r="33" spans="1:24" ht="6.95" customHeight="1" x14ac:dyDescent="0.15">
      <c r="A33" s="114"/>
      <c r="B33" s="149"/>
      <c r="C33" s="149"/>
      <c r="D33" s="149"/>
      <c r="E33" s="170"/>
      <c r="F33" s="173"/>
      <c r="G33" s="179"/>
      <c r="H33" s="179"/>
      <c r="I33" s="179"/>
      <c r="J33" s="179"/>
      <c r="K33" s="179"/>
      <c r="L33" s="179"/>
      <c r="M33" s="179"/>
      <c r="N33" s="179"/>
      <c r="O33" s="179"/>
      <c r="P33" s="179"/>
      <c r="Q33" s="179"/>
      <c r="R33" s="205"/>
    </row>
    <row r="34" spans="1:24" ht="6.95" customHeight="1" x14ac:dyDescent="0.15">
      <c r="A34" s="115"/>
      <c r="B34" s="150"/>
      <c r="C34" s="150"/>
      <c r="D34" s="150"/>
      <c r="E34" s="171"/>
      <c r="F34" s="174"/>
      <c r="G34" s="180"/>
      <c r="H34" s="180"/>
      <c r="I34" s="180"/>
      <c r="J34" s="180"/>
      <c r="K34" s="180"/>
      <c r="L34" s="180"/>
      <c r="M34" s="180"/>
      <c r="N34" s="180"/>
      <c r="O34" s="180"/>
      <c r="P34" s="180"/>
      <c r="Q34" s="180"/>
      <c r="R34" s="206"/>
    </row>
    <row r="35" spans="1:24" ht="43.5" customHeight="1" x14ac:dyDescent="0.15">
      <c r="A35" s="116" t="s">
        <v>37</v>
      </c>
      <c r="B35" s="147"/>
      <c r="C35" s="147"/>
      <c r="D35" s="147"/>
      <c r="E35" s="168"/>
      <c r="F35" s="374" t="str">
        <f>H184</f>
        <v>　一部にやや弱含みの動きがみられるものの、基調としては堅調に推移している。</v>
      </c>
      <c r="G35" s="374"/>
      <c r="H35" s="374"/>
      <c r="I35" s="374"/>
      <c r="J35" s="374"/>
      <c r="K35" s="374"/>
      <c r="L35" s="374"/>
      <c r="M35" s="374"/>
      <c r="N35" s="374"/>
      <c r="O35" s="374"/>
      <c r="P35" s="374"/>
      <c r="Q35" s="374"/>
      <c r="R35" s="204"/>
    </row>
    <row r="36" spans="1:24" ht="21.95" customHeight="1" x14ac:dyDescent="0.15">
      <c r="A36" s="113"/>
      <c r="B36" s="148"/>
      <c r="C36" s="148"/>
      <c r="D36" s="148"/>
      <c r="E36" s="169"/>
      <c r="F36" s="374"/>
      <c r="G36" s="374"/>
      <c r="H36" s="374"/>
      <c r="I36" s="374"/>
      <c r="J36" s="374"/>
      <c r="K36" s="374"/>
      <c r="L36" s="374"/>
      <c r="M36" s="374"/>
      <c r="N36" s="374"/>
      <c r="O36" s="374"/>
      <c r="P36" s="374"/>
      <c r="Q36" s="374"/>
      <c r="R36" s="204"/>
    </row>
    <row r="37" spans="1:24" ht="6.95" customHeight="1" x14ac:dyDescent="0.15">
      <c r="A37" s="114"/>
      <c r="B37" s="149"/>
      <c r="C37" s="149"/>
      <c r="D37" s="149"/>
      <c r="E37" s="170"/>
      <c r="F37" s="176"/>
      <c r="G37" s="181"/>
      <c r="H37" s="181"/>
      <c r="I37" s="181"/>
      <c r="J37" s="181"/>
      <c r="K37" s="181"/>
      <c r="L37" s="181"/>
      <c r="M37" s="181"/>
      <c r="N37" s="181"/>
      <c r="O37" s="181"/>
      <c r="P37" s="181"/>
      <c r="Q37" s="181"/>
      <c r="R37" s="207"/>
    </row>
    <row r="38" spans="1:24" ht="15.95" customHeight="1" x14ac:dyDescent="0.15"/>
    <row r="39" spans="1:24" ht="15.95" customHeight="1" x14ac:dyDescent="0.15"/>
    <row r="40" spans="1:24" ht="15.95" customHeight="1" x14ac:dyDescent="0.15"/>
    <row r="41" spans="1:24" ht="15.95" customHeight="1" x14ac:dyDescent="0.15"/>
    <row r="42" spans="1:24" ht="15.95" customHeight="1" x14ac:dyDescent="0.15">
      <c r="A42" s="102"/>
    </row>
    <row r="43" spans="1:24" ht="15.95" customHeight="1" x14ac:dyDescent="0.15">
      <c r="K43" s="103"/>
      <c r="L43" s="103"/>
      <c r="M43" s="103"/>
    </row>
    <row r="44" spans="1:24" ht="15.95" customHeight="1" x14ac:dyDescent="0.15">
      <c r="K44" s="103"/>
      <c r="L44" s="103"/>
      <c r="M44" s="103"/>
      <c r="N44" s="103"/>
      <c r="O44" s="103"/>
      <c r="P44" s="103"/>
      <c r="Q44" s="103"/>
      <c r="R44" s="103"/>
    </row>
    <row r="45" spans="1:24" ht="15.95" customHeight="1" x14ac:dyDescent="0.15">
      <c r="K45" s="103"/>
      <c r="L45" s="103"/>
      <c r="M45" s="103"/>
      <c r="N45" s="103"/>
      <c r="O45" s="103"/>
      <c r="P45" s="103"/>
      <c r="Q45" s="103"/>
      <c r="R45" s="103"/>
    </row>
    <row r="46" spans="1:24" ht="15.95" customHeight="1" x14ac:dyDescent="0.15">
      <c r="K46" s="103"/>
      <c r="L46" s="103"/>
      <c r="M46" s="103"/>
      <c r="N46" s="103"/>
      <c r="O46" s="103"/>
      <c r="P46" s="103"/>
      <c r="Q46" s="103"/>
      <c r="R46" s="103"/>
    </row>
    <row r="47" spans="1:24" ht="12.75" customHeight="1" x14ac:dyDescent="0.15">
      <c r="A47" s="117"/>
      <c r="B47" s="117"/>
      <c r="C47" s="117"/>
      <c r="D47" s="117"/>
      <c r="E47" s="117"/>
      <c r="F47" s="117"/>
      <c r="G47" s="117"/>
      <c r="H47" s="117"/>
      <c r="I47" s="117"/>
      <c r="J47" s="117"/>
      <c r="K47" s="117"/>
      <c r="L47" s="117"/>
      <c r="M47" s="117"/>
      <c r="N47" s="117"/>
      <c r="O47" s="117"/>
      <c r="P47" s="117"/>
      <c r="Q47" s="117"/>
      <c r="R47" s="117"/>
    </row>
    <row r="48" spans="1:24" ht="24.95" customHeight="1" x14ac:dyDescent="0.15">
      <c r="A48" s="118" t="s">
        <v>20</v>
      </c>
      <c r="B48" s="120"/>
      <c r="C48" s="120"/>
      <c r="D48" s="120"/>
      <c r="E48" s="120"/>
      <c r="F48" s="375" t="s">
        <v>85</v>
      </c>
      <c r="G48" s="375"/>
      <c r="H48" s="375"/>
      <c r="I48" s="375"/>
      <c r="J48" s="375"/>
      <c r="K48" s="375"/>
      <c r="L48" s="375"/>
      <c r="M48" s="375"/>
      <c r="N48" s="375"/>
      <c r="O48" s="375"/>
      <c r="P48" s="375"/>
      <c r="Q48" s="375"/>
      <c r="R48" s="120"/>
      <c r="V48" s="213" t="s">
        <v>62</v>
      </c>
      <c r="W48" s="213"/>
      <c r="X48" s="213" t="s">
        <v>44</v>
      </c>
    </row>
    <row r="49" spans="1:24" ht="40.5" customHeight="1" x14ac:dyDescent="0.15">
      <c r="A49" s="119" t="e">
        <f>"  ("&amp;V49&amp;"→"&amp;X49&amp;")"</f>
        <v>#REF!</v>
      </c>
      <c r="B49" s="120"/>
      <c r="C49" s="120"/>
      <c r="D49" s="120"/>
      <c r="E49" s="120"/>
      <c r="F49" s="375"/>
      <c r="G49" s="375"/>
      <c r="H49" s="375"/>
      <c r="I49" s="375"/>
      <c r="J49" s="375"/>
      <c r="K49" s="375"/>
      <c r="L49" s="375"/>
      <c r="M49" s="375"/>
      <c r="N49" s="375"/>
      <c r="O49" s="375"/>
      <c r="P49" s="375"/>
      <c r="Q49" s="375"/>
      <c r="R49" s="120"/>
      <c r="V49" s="213" t="e">
        <f>IF(#REF!&lt;0,"▲",)&amp;TEXT(ABS(ROUND(#REF!,1)),"#0.0")</f>
        <v>#REF!</v>
      </c>
      <c r="W49" s="213"/>
      <c r="X49" s="213" t="str">
        <f>IF('４月'!F6&lt;0,"▲",)&amp;TEXT(ABS(ROUND('４月'!F6,1)),"#0.0")</f>
        <v>12.7</v>
      </c>
    </row>
    <row r="50" spans="1:24" ht="8.25" customHeight="1" x14ac:dyDescent="0.15">
      <c r="A50" s="119"/>
      <c r="B50" s="120"/>
      <c r="C50" s="120"/>
      <c r="D50" s="120"/>
      <c r="E50" s="120"/>
      <c r="F50" s="177"/>
      <c r="G50" s="177"/>
      <c r="H50" s="177"/>
      <c r="I50" s="177"/>
      <c r="J50" s="177"/>
      <c r="K50" s="177"/>
      <c r="L50" s="177"/>
      <c r="M50" s="177"/>
      <c r="N50" s="177"/>
      <c r="O50" s="177"/>
      <c r="P50" s="177"/>
      <c r="Q50" s="177"/>
      <c r="R50" s="120"/>
      <c r="V50" s="213"/>
      <c r="W50" s="213"/>
      <c r="X50" s="213"/>
    </row>
    <row r="51" spans="1:24" ht="24.95" customHeight="1" x14ac:dyDescent="0.15">
      <c r="A51" s="120" t="s">
        <v>31</v>
      </c>
      <c r="B51" s="120"/>
      <c r="C51" s="120"/>
      <c r="D51" s="120"/>
      <c r="E51" s="120"/>
      <c r="F51" s="118"/>
      <c r="G51" s="120"/>
      <c r="H51" s="120"/>
      <c r="I51" s="120"/>
      <c r="J51" s="120"/>
      <c r="K51" s="120"/>
      <c r="L51" s="120"/>
      <c r="M51" s="120"/>
      <c r="N51" s="120"/>
      <c r="O51" s="120"/>
      <c r="P51" s="120"/>
      <c r="Q51" s="120"/>
      <c r="R51" s="120"/>
    </row>
    <row r="52" spans="1:24" ht="6.95" customHeight="1" x14ac:dyDescent="0.15">
      <c r="A52" s="121"/>
      <c r="B52" s="120"/>
      <c r="C52" s="120"/>
      <c r="D52" s="120"/>
      <c r="E52" s="120"/>
      <c r="F52" s="120"/>
      <c r="G52" s="120"/>
      <c r="H52" s="120"/>
      <c r="I52" s="120"/>
      <c r="J52" s="120"/>
      <c r="K52" s="120"/>
      <c r="L52" s="120"/>
      <c r="M52" s="120"/>
      <c r="N52" s="120"/>
      <c r="O52" s="120"/>
      <c r="P52" s="120"/>
      <c r="Q52" s="120"/>
      <c r="R52" s="120"/>
    </row>
    <row r="53" spans="1:24" s="99" customFormat="1" ht="21.95" customHeight="1" x14ac:dyDescent="0.15">
      <c r="A53" s="122" t="s">
        <v>47</v>
      </c>
      <c r="B53" s="124"/>
      <c r="C53" s="124"/>
      <c r="D53" s="124"/>
      <c r="E53" s="124"/>
      <c r="F53" s="124"/>
      <c r="G53" s="182" t="s">
        <v>32</v>
      </c>
      <c r="H53" s="376" t="s">
        <v>79</v>
      </c>
      <c r="I53" s="376"/>
      <c r="J53" s="376"/>
      <c r="K53" s="376"/>
      <c r="L53" s="376"/>
      <c r="M53" s="376"/>
      <c r="N53" s="376"/>
      <c r="O53" s="376"/>
      <c r="P53" s="376"/>
      <c r="Q53" s="376"/>
      <c r="R53" s="124"/>
      <c r="V53" s="213" t="s">
        <v>62</v>
      </c>
      <c r="W53" s="213"/>
      <c r="X53" s="213" t="s">
        <v>44</v>
      </c>
    </row>
    <row r="54" spans="1:24" s="99" customFormat="1" ht="21" customHeight="1" x14ac:dyDescent="0.15">
      <c r="A54" s="123" t="s">
        <v>61</v>
      </c>
      <c r="B54" s="124"/>
      <c r="C54" s="162" t="e">
        <f>" ("&amp;V54&amp;"→"&amp;X54&amp;")"</f>
        <v>#REF!</v>
      </c>
      <c r="D54" s="163"/>
      <c r="E54" s="163"/>
      <c r="F54" s="163"/>
      <c r="G54" s="183"/>
      <c r="H54" s="376"/>
      <c r="I54" s="376"/>
      <c r="J54" s="376"/>
      <c r="K54" s="376"/>
      <c r="L54" s="376"/>
      <c r="M54" s="376"/>
      <c r="N54" s="376"/>
      <c r="O54" s="376"/>
      <c r="P54" s="376"/>
      <c r="Q54" s="376"/>
      <c r="R54" s="124"/>
      <c r="V54" s="213" t="e">
        <f>IF(#REF!&lt;0,"▲",)&amp;TEXT(ABS(ROUND(#REF!,1)),"#0.0")</f>
        <v>#REF!</v>
      </c>
      <c r="W54" s="213"/>
      <c r="X54" s="213" t="str">
        <f>IF('４月'!F18&lt;0,"▲",)&amp;TEXT(ABS(ROUND('４月'!F18,1)),"#0.0")</f>
        <v>28.5</v>
      </c>
    </row>
    <row r="55" spans="1:24" s="99" customFormat="1" ht="21.95" customHeight="1" x14ac:dyDescent="0.15">
      <c r="A55" s="123"/>
      <c r="B55" s="124"/>
      <c r="C55" s="124"/>
      <c r="D55" s="124"/>
      <c r="E55" s="124"/>
      <c r="F55" s="124"/>
      <c r="G55" s="184"/>
      <c r="H55" s="122"/>
      <c r="I55" s="124"/>
      <c r="J55" s="124"/>
      <c r="K55" s="124"/>
      <c r="L55" s="124"/>
      <c r="M55" s="124"/>
      <c r="N55" s="124"/>
      <c r="O55" s="124"/>
      <c r="P55" s="124"/>
      <c r="Q55" s="124"/>
      <c r="R55" s="124"/>
      <c r="V55" s="229"/>
      <c r="W55" s="229"/>
      <c r="X55" s="229"/>
    </row>
    <row r="56" spans="1:24" s="99" customFormat="1" ht="6.95" customHeight="1" x14ac:dyDescent="0.15">
      <c r="A56" s="124"/>
      <c r="B56" s="124"/>
      <c r="C56" s="124"/>
      <c r="D56" s="124"/>
      <c r="E56" s="124"/>
      <c r="F56" s="124"/>
      <c r="G56" s="184"/>
      <c r="H56" s="159"/>
      <c r="I56" s="124"/>
      <c r="J56" s="124"/>
      <c r="K56" s="124"/>
      <c r="L56" s="124"/>
      <c r="M56" s="124"/>
      <c r="N56" s="124"/>
      <c r="O56" s="124"/>
      <c r="P56" s="124"/>
      <c r="Q56" s="124"/>
      <c r="R56" s="124"/>
      <c r="V56" s="229"/>
      <c r="W56" s="229"/>
      <c r="X56" s="229"/>
    </row>
    <row r="57" spans="1:24" s="99" customFormat="1" ht="21.95" customHeight="1" x14ac:dyDescent="0.15">
      <c r="A57" s="122" t="s">
        <v>38</v>
      </c>
      <c r="B57" s="124"/>
      <c r="C57" s="124"/>
      <c r="D57" s="124"/>
      <c r="E57" s="124"/>
      <c r="F57" s="124"/>
      <c r="G57" s="182" t="s">
        <v>32</v>
      </c>
      <c r="H57" s="377" t="s">
        <v>42</v>
      </c>
      <c r="I57" s="377"/>
      <c r="J57" s="377"/>
      <c r="K57" s="377"/>
      <c r="L57" s="377"/>
      <c r="M57" s="377"/>
      <c r="N57" s="377"/>
      <c r="O57" s="377"/>
      <c r="P57" s="377"/>
      <c r="Q57" s="377"/>
      <c r="R57" s="124"/>
      <c r="V57" s="229"/>
      <c r="W57" s="229"/>
      <c r="X57" s="229"/>
    </row>
    <row r="58" spans="1:24" s="99" customFormat="1" ht="32.25" customHeight="1" x14ac:dyDescent="0.15">
      <c r="A58" s="123"/>
      <c r="B58" s="124"/>
      <c r="C58" s="162" t="e">
        <f>" ("&amp;V58&amp;"→"&amp;X58&amp;")"</f>
        <v>#REF!</v>
      </c>
      <c r="D58" s="163"/>
      <c r="E58" s="163"/>
      <c r="F58" s="163"/>
      <c r="G58" s="183"/>
      <c r="H58" s="377"/>
      <c r="I58" s="377"/>
      <c r="J58" s="377"/>
      <c r="K58" s="377"/>
      <c r="L58" s="377"/>
      <c r="M58" s="377"/>
      <c r="N58" s="377"/>
      <c r="O58" s="377"/>
      <c r="P58" s="377"/>
      <c r="Q58" s="377"/>
      <c r="R58" s="124"/>
      <c r="V58" s="229" t="e">
        <f>IF(#REF!&lt;0,"▲",)&amp;TEXT(ABS(ROUND(#REF!,1)),"#0.0")</f>
        <v>#REF!</v>
      </c>
      <c r="W58" s="229"/>
      <c r="X58" s="213" t="str">
        <f>IF('４月'!F20&lt;0,"▲",)&amp;TEXT(ABS(ROUND('４月'!F20,1)),"#0.0")</f>
        <v>▲1.2</v>
      </c>
    </row>
    <row r="59" spans="1:24" s="99" customFormat="1" ht="21.95" customHeight="1" x14ac:dyDescent="0.15">
      <c r="A59" s="123"/>
      <c r="B59" s="124"/>
      <c r="C59" s="163"/>
      <c r="D59" s="163"/>
      <c r="E59" s="163"/>
      <c r="F59" s="163"/>
      <c r="G59" s="183"/>
      <c r="H59" s="122"/>
      <c r="I59" s="124"/>
      <c r="J59" s="124"/>
      <c r="K59" s="124"/>
      <c r="L59" s="124"/>
      <c r="M59" s="124"/>
      <c r="N59" s="124"/>
      <c r="O59" s="124"/>
      <c r="P59" s="124"/>
      <c r="Q59" s="124"/>
      <c r="R59" s="124"/>
      <c r="V59" s="229"/>
      <c r="W59" s="229"/>
      <c r="X59" s="229"/>
    </row>
    <row r="60" spans="1:24" s="99" customFormat="1" ht="6.95" customHeight="1" x14ac:dyDescent="0.15">
      <c r="A60" s="124"/>
      <c r="B60" s="124"/>
      <c r="C60" s="124"/>
      <c r="D60" s="124"/>
      <c r="E60" s="124"/>
      <c r="F60" s="124"/>
      <c r="G60" s="184"/>
      <c r="H60" s="124"/>
      <c r="I60" s="124"/>
      <c r="J60" s="124"/>
      <c r="K60" s="124"/>
      <c r="L60" s="124"/>
      <c r="M60" s="124"/>
      <c r="N60" s="124"/>
      <c r="O60" s="124"/>
      <c r="P60" s="124"/>
      <c r="Q60" s="124"/>
      <c r="R60" s="124"/>
      <c r="V60" s="229"/>
      <c r="W60" s="229"/>
      <c r="X60" s="229"/>
    </row>
    <row r="61" spans="1:24" ht="21.95" customHeight="1" x14ac:dyDescent="0.15">
      <c r="A61" s="122" t="s">
        <v>65</v>
      </c>
      <c r="B61" s="124"/>
      <c r="C61" s="124"/>
      <c r="D61" s="124"/>
      <c r="E61" s="124"/>
      <c r="F61" s="124"/>
      <c r="G61" s="182" t="s">
        <v>32</v>
      </c>
      <c r="H61" s="377" t="s">
        <v>83</v>
      </c>
      <c r="I61" s="377"/>
      <c r="J61" s="377"/>
      <c r="K61" s="377"/>
      <c r="L61" s="377"/>
      <c r="M61" s="377"/>
      <c r="N61" s="377"/>
      <c r="O61" s="377"/>
      <c r="P61" s="377"/>
      <c r="Q61" s="377"/>
      <c r="R61" s="124"/>
      <c r="S61" s="156"/>
      <c r="V61" s="213"/>
      <c r="W61" s="213"/>
      <c r="X61" s="213"/>
    </row>
    <row r="62" spans="1:24" ht="25.5" customHeight="1" x14ac:dyDescent="0.15">
      <c r="A62" s="123"/>
      <c r="B62" s="124"/>
      <c r="C62" s="162" t="e">
        <f>" ("&amp;V62&amp;"→"&amp;X62&amp;")"</f>
        <v>#REF!</v>
      </c>
      <c r="D62" s="163"/>
      <c r="E62" s="163"/>
      <c r="F62" s="163"/>
      <c r="G62" s="183"/>
      <c r="H62" s="377"/>
      <c r="I62" s="377"/>
      <c r="J62" s="377"/>
      <c r="K62" s="377"/>
      <c r="L62" s="377"/>
      <c r="M62" s="377"/>
      <c r="N62" s="377"/>
      <c r="O62" s="377"/>
      <c r="P62" s="377"/>
      <c r="Q62" s="377"/>
      <c r="R62" s="124"/>
      <c r="S62" s="156"/>
      <c r="V62" s="229" t="e">
        <f>IF(#REF!&lt;0,"▲",)&amp;TEXT(ABS(ROUND(#REF!,1)),"#0.0")</f>
        <v>#REF!</v>
      </c>
      <c r="W62" s="213"/>
      <c r="X62" s="213" t="str">
        <f>IF('４月'!F12&lt;0,"▲",)&amp;TEXT(ABS(ROUND('４月'!F12,1)),"#0.0")</f>
        <v>64.8</v>
      </c>
    </row>
    <row r="63" spans="1:24" ht="21" customHeight="1" x14ac:dyDescent="0.15">
      <c r="A63" s="123"/>
      <c r="B63" s="124"/>
      <c r="C63" s="162"/>
      <c r="D63" s="163"/>
      <c r="E63" s="163"/>
      <c r="F63" s="163"/>
      <c r="G63" s="183"/>
      <c r="H63" s="155"/>
      <c r="I63" s="155"/>
      <c r="J63" s="155"/>
      <c r="K63" s="155"/>
      <c r="L63" s="155"/>
      <c r="M63" s="155"/>
      <c r="N63" s="155"/>
      <c r="O63" s="155"/>
      <c r="P63" s="155"/>
      <c r="Q63" s="155"/>
      <c r="R63" s="124"/>
      <c r="S63" s="156"/>
      <c r="V63" s="229"/>
      <c r="W63" s="213"/>
      <c r="X63" s="213"/>
    </row>
    <row r="64" spans="1:24" ht="21.95" customHeight="1" x14ac:dyDescent="0.15">
      <c r="A64" s="125" t="s">
        <v>52</v>
      </c>
      <c r="B64" s="126"/>
      <c r="C64" s="126"/>
      <c r="D64" s="126"/>
      <c r="E64" s="126"/>
      <c r="F64" s="126"/>
      <c r="G64" s="183"/>
      <c r="H64" s="122"/>
      <c r="I64" s="124"/>
      <c r="J64" s="124"/>
      <c r="K64" s="124"/>
      <c r="L64" s="124"/>
      <c r="M64" s="124"/>
      <c r="N64" s="124"/>
      <c r="O64" s="124"/>
      <c r="P64" s="124"/>
      <c r="Q64" s="124"/>
      <c r="R64" s="124"/>
      <c r="S64" s="156"/>
    </row>
    <row r="65" spans="1:105" ht="6.95" customHeight="1" x14ac:dyDescent="0.15">
      <c r="A65" s="126"/>
      <c r="B65" s="126"/>
      <c r="C65" s="126"/>
      <c r="D65" s="126"/>
      <c r="E65" s="126"/>
      <c r="F65" s="126"/>
      <c r="G65" s="185"/>
      <c r="H65" s="133"/>
      <c r="I65" s="133"/>
      <c r="J65" s="133"/>
      <c r="K65" s="133"/>
      <c r="L65" s="133"/>
      <c r="M65" s="133"/>
      <c r="N65" s="133"/>
      <c r="O65" s="133"/>
      <c r="P65" s="133"/>
      <c r="Q65" s="133"/>
      <c r="R65" s="133"/>
      <c r="S65" s="156"/>
    </row>
    <row r="66" spans="1:105" ht="15.95" customHeight="1" x14ac:dyDescent="0.15">
      <c r="A66" s="127"/>
    </row>
    <row r="67" spans="1:105" ht="15.95" customHeight="1" x14ac:dyDescent="0.15">
      <c r="A67" s="127"/>
    </row>
    <row r="68" spans="1:105" ht="15.95" customHeight="1" x14ac:dyDescent="0.15">
      <c r="A68" s="128"/>
    </row>
    <row r="69" spans="1:105" ht="21.95" customHeight="1" x14ac:dyDescent="0.15"/>
    <row r="70" spans="1:105" ht="21.95" customHeight="1" x14ac:dyDescent="0.15"/>
    <row r="71" spans="1:105" ht="21.95" customHeight="1" x14ac:dyDescent="0.15"/>
    <row r="72" spans="1:105" ht="21.95" customHeight="1" x14ac:dyDescent="0.15">
      <c r="U72" s="212"/>
    </row>
    <row r="73" spans="1:105" ht="21.95" customHeight="1" x14ac:dyDescent="0.15">
      <c r="U73" s="213"/>
    </row>
    <row r="74" spans="1:105" ht="17.25" customHeight="1" x14ac:dyDescent="0.15">
      <c r="U74" s="213"/>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row>
    <row r="75" spans="1:105" ht="17.25" customHeight="1" x14ac:dyDescent="0.15">
      <c r="U75" s="214"/>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row>
    <row r="76" spans="1:105" ht="17.25" customHeight="1" x14ac:dyDescent="0.15">
      <c r="U76" s="213"/>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row>
    <row r="77" spans="1:105" ht="17.25" customHeight="1" x14ac:dyDescent="0.15">
      <c r="B77" s="151"/>
      <c r="C77" s="151"/>
      <c r="R77" s="208"/>
      <c r="U77" s="214"/>
      <c r="V77" s="232"/>
      <c r="W77" s="232"/>
      <c r="X77" s="232"/>
      <c r="Y77" s="232"/>
      <c r="Z77" s="232"/>
      <c r="AA77" s="232"/>
      <c r="AB77" s="232"/>
      <c r="AC77" s="232"/>
      <c r="AD77" s="232"/>
      <c r="AE77" s="232"/>
      <c r="AF77" s="232"/>
      <c r="AG77" s="232"/>
      <c r="AH77" s="232"/>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row>
    <row r="78" spans="1:105" s="100" customFormat="1" ht="15.95" customHeight="1" x14ac:dyDescent="0.15"/>
    <row r="79" spans="1:105" s="100" customFormat="1" ht="15.95" customHeight="1" x14ac:dyDescent="0.15">
      <c r="U79" s="215"/>
      <c r="V79" s="214"/>
      <c r="W79" s="214"/>
      <c r="X79" s="214"/>
      <c r="Y79" s="214"/>
      <c r="Z79" s="214"/>
      <c r="AA79" s="214"/>
      <c r="AB79" s="214"/>
      <c r="AC79" s="214"/>
      <c r="AD79" s="214"/>
      <c r="AE79" s="214"/>
      <c r="AF79" s="214"/>
      <c r="AG79" s="214"/>
      <c r="AH79" s="214"/>
    </row>
    <row r="80" spans="1:105" s="100" customFormat="1" ht="15.95" customHeight="1" x14ac:dyDescent="0.15">
      <c r="U80" s="214"/>
      <c r="V80" s="214"/>
      <c r="W80" s="214"/>
      <c r="X80" s="214"/>
      <c r="Y80" s="214"/>
      <c r="Z80" s="214"/>
      <c r="AA80" s="214"/>
      <c r="AB80" s="214"/>
      <c r="AC80" s="214"/>
      <c r="AD80" s="214"/>
      <c r="AE80" s="214"/>
      <c r="AF80" s="214"/>
      <c r="AG80" s="214"/>
      <c r="AH80" s="214"/>
    </row>
    <row r="81" spans="1:97" ht="21.95" customHeight="1" x14ac:dyDescent="0.15">
      <c r="H81" s="191"/>
      <c r="I81" s="191"/>
      <c r="J81" s="191"/>
      <c r="K81" s="191"/>
      <c r="L81" s="191"/>
      <c r="M81" s="191"/>
      <c r="U81" s="214"/>
      <c r="V81" s="214"/>
      <c r="W81" s="214"/>
      <c r="X81" s="214"/>
      <c r="Y81" s="214"/>
      <c r="Z81" s="214"/>
      <c r="AA81" s="214"/>
      <c r="AB81" s="214"/>
      <c r="AC81" s="214"/>
      <c r="AD81" s="214"/>
      <c r="AE81" s="214"/>
      <c r="AF81" s="214"/>
      <c r="AG81" s="214"/>
      <c r="AH81" s="214"/>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row>
    <row r="82" spans="1:97" ht="21.95" customHeight="1" x14ac:dyDescent="0.15">
      <c r="H82" s="191"/>
      <c r="I82" s="191"/>
      <c r="J82" s="191"/>
      <c r="K82" s="191"/>
      <c r="L82" s="191"/>
      <c r="M82" s="191"/>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row>
    <row r="83" spans="1:97" ht="21.95" customHeight="1" x14ac:dyDescent="0.15">
      <c r="H83" s="192"/>
      <c r="I83" s="192"/>
      <c r="J83" s="192"/>
      <c r="K83" s="192"/>
      <c r="L83" s="192"/>
      <c r="M83" s="192"/>
      <c r="U83" s="216"/>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row>
    <row r="84" spans="1:97" ht="21.95" customHeight="1" x14ac:dyDescent="0.15">
      <c r="U84" s="217"/>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row>
    <row r="85" spans="1:97" ht="21.95" customHeight="1" x14ac:dyDescent="0.15">
      <c r="U85" s="218"/>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40"/>
      <c r="BT85" s="233"/>
      <c r="BU85" s="233"/>
      <c r="BV85" s="233"/>
      <c r="BW85" s="233"/>
      <c r="BX85" s="233"/>
      <c r="BY85" s="233"/>
      <c r="BZ85" s="233"/>
      <c r="CA85" s="233"/>
      <c r="CB85" s="233"/>
      <c r="CC85" s="233"/>
      <c r="CD85" s="233"/>
      <c r="CE85" s="233"/>
      <c r="CF85" s="233"/>
      <c r="CG85" s="233"/>
      <c r="CH85" s="129"/>
      <c r="CI85" s="129"/>
      <c r="CJ85" s="129"/>
      <c r="CK85" s="129"/>
      <c r="CL85" s="129"/>
      <c r="CM85" s="129"/>
      <c r="CN85" s="129"/>
      <c r="CO85" s="129"/>
      <c r="CP85" s="129"/>
      <c r="CQ85" s="129"/>
      <c r="CR85" s="129"/>
      <c r="CS85" s="129"/>
    </row>
    <row r="86" spans="1:97" ht="21.95" customHeight="1" x14ac:dyDescent="0.15">
      <c r="U86" s="219"/>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17"/>
      <c r="BV86" s="217"/>
      <c r="BW86" s="248"/>
      <c r="BX86" s="248"/>
      <c r="BY86" s="248"/>
      <c r="BZ86" s="248"/>
      <c r="CA86" s="248"/>
      <c r="CB86" s="248"/>
      <c r="CC86" s="248"/>
      <c r="CD86" s="234"/>
      <c r="CE86" s="234"/>
      <c r="CF86" s="234"/>
      <c r="CG86" s="129"/>
      <c r="CH86" s="129"/>
      <c r="CI86" s="129"/>
      <c r="CJ86" s="129"/>
      <c r="CK86" s="129"/>
      <c r="CL86" s="129"/>
      <c r="CM86" s="129"/>
      <c r="CN86" s="129"/>
      <c r="CO86" s="129"/>
      <c r="CP86" s="129"/>
      <c r="CQ86" s="129"/>
      <c r="CR86" s="129"/>
      <c r="CS86" s="129"/>
    </row>
    <row r="87" spans="1:97" ht="15.75" customHeight="1" x14ac:dyDescent="0.15">
      <c r="U87" s="219"/>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17"/>
      <c r="BV87" s="217"/>
      <c r="BW87" s="248"/>
      <c r="BX87" s="248"/>
      <c r="BY87" s="248"/>
      <c r="BZ87" s="248"/>
      <c r="CA87" s="248"/>
      <c r="CB87" s="248"/>
      <c r="CC87" s="248"/>
      <c r="CD87" s="234"/>
      <c r="CE87" s="234"/>
      <c r="CF87" s="234"/>
      <c r="CG87" s="129"/>
      <c r="CH87" s="129"/>
      <c r="CI87" s="129"/>
      <c r="CJ87" s="129"/>
      <c r="CK87" s="129"/>
      <c r="CL87" s="129"/>
      <c r="CM87" s="129"/>
      <c r="CN87" s="129"/>
      <c r="CO87" s="129"/>
      <c r="CP87" s="129"/>
      <c r="CQ87" s="129"/>
      <c r="CR87" s="129"/>
      <c r="CS87" s="129"/>
    </row>
    <row r="88" spans="1:97" ht="21.95" customHeight="1" x14ac:dyDescent="0.15">
      <c r="U88" s="215"/>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129"/>
      <c r="CA88" s="129"/>
      <c r="CB88" s="129"/>
      <c r="CC88" s="129"/>
      <c r="CD88" s="129"/>
      <c r="CE88" s="129"/>
      <c r="CF88" s="129"/>
      <c r="CG88" s="129"/>
      <c r="CH88" s="129"/>
      <c r="CI88" s="129"/>
      <c r="CJ88" s="129"/>
      <c r="CK88" s="129"/>
      <c r="CL88" s="129"/>
      <c r="CM88" s="129"/>
      <c r="CN88" s="129"/>
      <c r="CO88" s="129"/>
      <c r="CP88" s="129"/>
      <c r="CQ88" s="129"/>
      <c r="CR88" s="129"/>
      <c r="CS88" s="129"/>
    </row>
    <row r="89" spans="1:97" ht="21.95" customHeight="1" x14ac:dyDescent="0.15">
      <c r="V89" s="235"/>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row>
    <row r="90" spans="1:97" ht="15.95" customHeight="1" x14ac:dyDescent="0.15"/>
    <row r="91" spans="1:97" ht="15.95" customHeight="1" x14ac:dyDescent="0.15"/>
    <row r="92" spans="1:97" ht="15.95" customHeight="1" x14ac:dyDescent="0.15"/>
    <row r="93" spans="1:97" ht="6.95" customHeight="1" x14ac:dyDescent="0.15">
      <c r="A93" s="117"/>
      <c r="B93" s="117"/>
      <c r="C93" s="117"/>
      <c r="D93" s="117"/>
      <c r="E93" s="117"/>
      <c r="F93" s="117"/>
      <c r="G93" s="117"/>
      <c r="H93" s="117"/>
      <c r="I93" s="117"/>
      <c r="J93" s="117"/>
      <c r="K93" s="117"/>
      <c r="L93" s="117"/>
      <c r="M93" s="117"/>
      <c r="N93" s="117"/>
      <c r="O93" s="117"/>
      <c r="P93" s="117"/>
      <c r="Q93" s="117"/>
      <c r="R93" s="117"/>
    </row>
    <row r="94" spans="1:97" ht="24.95" customHeight="1" x14ac:dyDescent="0.15">
      <c r="A94" s="118" t="s">
        <v>46</v>
      </c>
      <c r="B94" s="120"/>
      <c r="C94" s="120"/>
      <c r="D94" s="120"/>
      <c r="E94" s="120"/>
      <c r="F94" s="120"/>
      <c r="G94" s="120"/>
      <c r="H94" s="120"/>
      <c r="I94" s="120"/>
      <c r="J94" s="120"/>
      <c r="K94" s="120"/>
      <c r="L94" s="120"/>
      <c r="M94" s="120"/>
      <c r="N94" s="120"/>
      <c r="O94" s="120"/>
      <c r="P94" s="120"/>
      <c r="Q94" s="120"/>
      <c r="R94" s="120"/>
    </row>
    <row r="95" spans="1:97" ht="6.75" customHeight="1" x14ac:dyDescent="0.15">
      <c r="A95" s="118"/>
      <c r="B95" s="120"/>
      <c r="C95" s="120"/>
      <c r="D95" s="120"/>
      <c r="E95" s="120"/>
      <c r="F95" s="120"/>
      <c r="G95" s="120"/>
      <c r="H95" s="120"/>
      <c r="I95" s="120"/>
      <c r="J95" s="120"/>
      <c r="K95" s="120"/>
      <c r="L95" s="120"/>
      <c r="M95" s="120"/>
      <c r="N95" s="120"/>
      <c r="O95" s="120"/>
      <c r="P95" s="120"/>
      <c r="Q95" s="120"/>
      <c r="R95" s="120"/>
    </row>
    <row r="96" spans="1:97" ht="40.5" customHeight="1" x14ac:dyDescent="0.15">
      <c r="A96" s="118" t="s">
        <v>59</v>
      </c>
      <c r="B96" s="375" t="s">
        <v>87</v>
      </c>
      <c r="C96" s="375"/>
      <c r="D96" s="375"/>
      <c r="E96" s="375"/>
      <c r="F96" s="375"/>
      <c r="G96" s="375"/>
      <c r="H96" s="375"/>
      <c r="I96" s="375"/>
      <c r="J96" s="375"/>
      <c r="K96" s="375"/>
      <c r="L96" s="375"/>
      <c r="M96" s="375"/>
      <c r="N96" s="375"/>
      <c r="O96" s="375"/>
      <c r="P96" s="375"/>
      <c r="Q96" s="375"/>
      <c r="R96" s="120"/>
    </row>
    <row r="97" spans="1:71" ht="16.5" customHeight="1" x14ac:dyDescent="0.15">
      <c r="A97" s="117"/>
      <c r="B97" s="117"/>
      <c r="C97" s="117"/>
      <c r="D97" s="117"/>
      <c r="E97" s="117"/>
      <c r="F97" s="117"/>
      <c r="G97" s="117"/>
      <c r="H97" s="117"/>
      <c r="I97" s="117"/>
      <c r="J97" s="117"/>
      <c r="K97" s="117"/>
      <c r="L97" s="117"/>
      <c r="M97" s="117"/>
      <c r="N97" s="117"/>
      <c r="O97" s="117"/>
      <c r="P97" s="117"/>
      <c r="Q97" s="117"/>
      <c r="R97" s="117"/>
    </row>
    <row r="98" spans="1:71" ht="15.95" customHeight="1" x14ac:dyDescent="0.15"/>
    <row r="99" spans="1:71" ht="21.95" customHeight="1" x14ac:dyDescent="0.15">
      <c r="I99" s="102"/>
    </row>
    <row r="100" spans="1:71" ht="21.95" customHeight="1" x14ac:dyDescent="0.15"/>
    <row r="101" spans="1:71" ht="21.95" customHeight="1" x14ac:dyDescent="0.15"/>
    <row r="102" spans="1:71" ht="21.95" customHeight="1" x14ac:dyDescent="0.15"/>
    <row r="103" spans="1:71" ht="21.95" customHeight="1" x14ac:dyDescent="0.15"/>
    <row r="104" spans="1:71" ht="21.95" customHeight="1" x14ac:dyDescent="0.15">
      <c r="U104" s="213"/>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row>
    <row r="105" spans="1:71" ht="21.95" customHeight="1" x14ac:dyDescent="0.15">
      <c r="U105" s="213"/>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row>
    <row r="106" spans="1:71" ht="18" customHeight="1" x14ac:dyDescent="0.15">
      <c r="U106" s="214"/>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14"/>
      <c r="AW106" s="214"/>
      <c r="AX106" s="129"/>
      <c r="AY106" s="129"/>
      <c r="AZ106" s="129"/>
      <c r="BA106" s="129"/>
      <c r="BB106" s="129"/>
      <c r="BC106" s="129"/>
      <c r="BD106" s="129"/>
      <c r="BE106" s="129"/>
      <c r="BF106" s="129"/>
      <c r="BG106" s="129"/>
      <c r="BH106" s="97" t="str">
        <f t="shared" ref="BH106:BS107" si="0">IF(BH75="","",BH75)</f>
        <v/>
      </c>
      <c r="BI106" s="97" t="str">
        <f t="shared" si="0"/>
        <v/>
      </c>
      <c r="BJ106" s="97" t="str">
        <f t="shared" si="0"/>
        <v/>
      </c>
      <c r="BK106" s="97" t="str">
        <f t="shared" si="0"/>
        <v/>
      </c>
      <c r="BL106" s="97" t="str">
        <f t="shared" si="0"/>
        <v/>
      </c>
      <c r="BM106" s="97" t="str">
        <f t="shared" si="0"/>
        <v/>
      </c>
      <c r="BN106" s="97" t="str">
        <f t="shared" si="0"/>
        <v/>
      </c>
      <c r="BO106" s="97" t="str">
        <f t="shared" si="0"/>
        <v/>
      </c>
      <c r="BP106" s="97" t="str">
        <f t="shared" si="0"/>
        <v/>
      </c>
      <c r="BQ106" s="97" t="str">
        <f t="shared" si="0"/>
        <v/>
      </c>
      <c r="BR106" s="97" t="str">
        <f t="shared" si="0"/>
        <v/>
      </c>
      <c r="BS106" s="97" t="str">
        <f t="shared" si="0"/>
        <v/>
      </c>
    </row>
    <row r="107" spans="1:71" ht="18" customHeight="1" x14ac:dyDescent="0.15">
      <c r="U107" s="213"/>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14"/>
      <c r="AW107" s="214"/>
      <c r="AX107" s="129"/>
      <c r="AY107" s="129"/>
      <c r="AZ107" s="129"/>
      <c r="BA107" s="129"/>
      <c r="BB107" s="129"/>
      <c r="BC107" s="129"/>
      <c r="BD107" s="129"/>
      <c r="BE107" s="129"/>
      <c r="BF107" s="129"/>
      <c r="BG107" s="129"/>
      <c r="BH107" s="97" t="str">
        <f t="shared" si="0"/>
        <v/>
      </c>
      <c r="BI107" s="97" t="str">
        <f t="shared" si="0"/>
        <v/>
      </c>
      <c r="BJ107" s="97" t="str">
        <f t="shared" si="0"/>
        <v/>
      </c>
      <c r="BK107" s="97" t="str">
        <f t="shared" si="0"/>
        <v/>
      </c>
      <c r="BL107" s="97" t="str">
        <f t="shared" si="0"/>
        <v/>
      </c>
      <c r="BM107" s="97" t="str">
        <f t="shared" si="0"/>
        <v/>
      </c>
      <c r="BN107" s="97" t="str">
        <f t="shared" si="0"/>
        <v/>
      </c>
      <c r="BO107" s="97" t="str">
        <f t="shared" si="0"/>
        <v/>
      </c>
      <c r="BP107" s="97" t="str">
        <f t="shared" si="0"/>
        <v/>
      </c>
      <c r="BQ107" s="97" t="str">
        <f t="shared" si="0"/>
        <v/>
      </c>
      <c r="BR107" s="97" t="str">
        <f t="shared" si="0"/>
        <v/>
      </c>
      <c r="BS107" s="97" t="str">
        <f t="shared" si="0"/>
        <v/>
      </c>
    </row>
    <row r="108" spans="1:71" ht="18" customHeight="1" x14ac:dyDescent="0.15">
      <c r="U108" s="214"/>
      <c r="V108" s="232"/>
      <c r="W108" s="232"/>
      <c r="X108" s="232"/>
      <c r="Y108" s="232"/>
      <c r="Z108" s="232"/>
      <c r="AA108" s="232"/>
      <c r="AB108" s="232"/>
      <c r="AC108" s="232"/>
      <c r="AD108" s="232"/>
      <c r="AE108" s="232"/>
      <c r="AF108" s="232"/>
      <c r="AG108" s="232"/>
      <c r="AH108" s="232"/>
      <c r="AI108" s="214"/>
      <c r="AJ108" s="214"/>
      <c r="AK108" s="214"/>
      <c r="AL108" s="214"/>
      <c r="AM108" s="214"/>
      <c r="AN108" s="214"/>
      <c r="AO108" s="214"/>
      <c r="AP108" s="214"/>
      <c r="AQ108" s="214"/>
      <c r="AR108" s="214"/>
      <c r="AS108" s="214"/>
      <c r="AT108" s="214"/>
      <c r="AU108" s="214"/>
      <c r="AV108" s="214"/>
      <c r="AW108" s="214"/>
      <c r="AX108" s="129"/>
      <c r="AY108" s="129"/>
      <c r="AZ108" s="129"/>
      <c r="BA108" s="129"/>
      <c r="BB108" s="129"/>
      <c r="BC108" s="129"/>
      <c r="BD108" s="129"/>
      <c r="BE108" s="129"/>
      <c r="BF108" s="129"/>
      <c r="BG108" s="129"/>
    </row>
    <row r="109" spans="1:71" ht="15.95" customHeight="1" x14ac:dyDescent="0.15">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row>
    <row r="110" spans="1:71" ht="15.95" customHeight="1" x14ac:dyDescent="0.15">
      <c r="U110" s="215"/>
      <c r="V110" s="214"/>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row>
    <row r="111" spans="1:71" ht="15.95" customHeight="1" x14ac:dyDescent="0.15">
      <c r="B111" s="152"/>
      <c r="C111" s="152"/>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row>
    <row r="112" spans="1:71" ht="6.95" customHeight="1" x14ac:dyDescent="0.15">
      <c r="A112" s="117"/>
      <c r="B112" s="117"/>
      <c r="C112" s="117"/>
      <c r="D112" s="117"/>
      <c r="E112" s="117"/>
      <c r="F112" s="117"/>
      <c r="G112" s="117"/>
      <c r="H112" s="117"/>
      <c r="I112" s="117"/>
      <c r="J112" s="117"/>
      <c r="K112" s="117"/>
      <c r="L112" s="117"/>
      <c r="M112" s="117"/>
      <c r="N112" s="117"/>
      <c r="O112" s="117"/>
      <c r="P112" s="117"/>
      <c r="Q112" s="117"/>
      <c r="R112" s="117"/>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row>
    <row r="113" spans="1:71" ht="27" customHeight="1" x14ac:dyDescent="0.15">
      <c r="A113" s="118" t="e">
        <f>" ■ 住宅着工（"&amp;DBCS(TEXT(#REF!,"m月"))&amp;"）"</f>
        <v>#REF!</v>
      </c>
      <c r="B113" s="120"/>
      <c r="C113" s="120"/>
      <c r="D113" s="120"/>
      <c r="E113" s="120"/>
      <c r="F113" s="120"/>
      <c r="G113" s="120"/>
      <c r="H113" s="120"/>
      <c r="I113" s="120"/>
      <c r="J113" s="120"/>
      <c r="K113" s="120"/>
      <c r="L113" s="120"/>
      <c r="M113" s="120"/>
      <c r="N113" s="120"/>
      <c r="O113" s="120"/>
      <c r="P113" s="120"/>
      <c r="Q113" s="120"/>
      <c r="R113" s="120"/>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row>
    <row r="114" spans="1:71" ht="5.25" customHeight="1" x14ac:dyDescent="0.15">
      <c r="A114" s="118"/>
      <c r="B114" s="120"/>
      <c r="C114" s="120"/>
      <c r="D114" s="120"/>
      <c r="E114" s="120"/>
      <c r="F114" s="120"/>
      <c r="G114" s="120"/>
      <c r="H114" s="120"/>
      <c r="I114" s="120"/>
      <c r="J114" s="120"/>
      <c r="K114" s="120"/>
      <c r="L114" s="120"/>
      <c r="M114" s="120"/>
      <c r="N114" s="120"/>
      <c r="O114" s="120"/>
      <c r="P114" s="120"/>
      <c r="Q114" s="120"/>
      <c r="R114" s="120"/>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row>
    <row r="115" spans="1:71" ht="45.75" customHeight="1" x14ac:dyDescent="0.15">
      <c r="A115" s="118"/>
      <c r="B115" s="375" t="s">
        <v>94</v>
      </c>
      <c r="C115" s="375"/>
      <c r="D115" s="375"/>
      <c r="E115" s="375"/>
      <c r="F115" s="375"/>
      <c r="G115" s="375"/>
      <c r="H115" s="375"/>
      <c r="I115" s="375"/>
      <c r="J115" s="375"/>
      <c r="K115" s="375"/>
      <c r="L115" s="375"/>
      <c r="M115" s="375"/>
      <c r="N115" s="375"/>
      <c r="O115" s="375"/>
      <c r="P115" s="375"/>
      <c r="Q115" s="375"/>
      <c r="R115" s="118"/>
    </row>
    <row r="116" spans="1:71" ht="12.75" customHeight="1" x14ac:dyDescent="0.15">
      <c r="A116" s="117"/>
      <c r="B116" s="117"/>
      <c r="C116" s="117"/>
      <c r="D116" s="117"/>
      <c r="E116" s="117"/>
      <c r="F116" s="117"/>
      <c r="G116" s="117"/>
      <c r="H116" s="117"/>
      <c r="I116" s="117"/>
      <c r="J116" s="117"/>
      <c r="K116" s="117"/>
      <c r="L116" s="117"/>
      <c r="M116" s="117"/>
      <c r="N116" s="117"/>
      <c r="O116" s="117"/>
      <c r="P116" s="117"/>
      <c r="Q116" s="117"/>
      <c r="R116" s="117"/>
    </row>
    <row r="117" spans="1:71" ht="15.95" customHeight="1" x14ac:dyDescent="0.15"/>
    <row r="118" spans="1:71" ht="15.95" customHeight="1" x14ac:dyDescent="0.15">
      <c r="B118" s="102" t="s">
        <v>28</v>
      </c>
    </row>
    <row r="119" spans="1:71" ht="49.5" customHeight="1" x14ac:dyDescent="0.15">
      <c r="A119" s="129"/>
      <c r="B119" s="403" t="s">
        <v>91</v>
      </c>
      <c r="C119" s="404"/>
      <c r="D119" s="404"/>
      <c r="E119" s="404"/>
      <c r="F119" s="404"/>
      <c r="G119" s="404"/>
      <c r="H119" s="404"/>
      <c r="I119" s="404"/>
      <c r="J119" s="404"/>
      <c r="K119" s="404"/>
      <c r="L119" s="404"/>
      <c r="M119" s="404"/>
      <c r="N119" s="404"/>
      <c r="O119" s="404"/>
      <c r="P119" s="404"/>
      <c r="Q119" s="405"/>
      <c r="R119" s="209"/>
    </row>
    <row r="120" spans="1:71" ht="15.95" customHeight="1" x14ac:dyDescent="0.15"/>
    <row r="121" spans="1:71" ht="21.95" customHeight="1" x14ac:dyDescent="0.15">
      <c r="I121" s="102"/>
    </row>
    <row r="122" spans="1:71" ht="21.95" customHeight="1" x14ac:dyDescent="0.15">
      <c r="I122" s="102"/>
    </row>
    <row r="123" spans="1:71" ht="21.95" customHeight="1" x14ac:dyDescent="0.15">
      <c r="I123" s="102"/>
    </row>
    <row r="124" spans="1:71" ht="21.95" customHeight="1" x14ac:dyDescent="0.15">
      <c r="I124" s="102"/>
    </row>
    <row r="125" spans="1:71" ht="21.95" customHeight="1" x14ac:dyDescent="0.15">
      <c r="I125" s="102"/>
      <c r="U125" s="213"/>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row>
    <row r="126" spans="1:71" ht="21.95" customHeight="1" x14ac:dyDescent="0.15">
      <c r="U126" s="213"/>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row>
    <row r="127" spans="1:71" s="101" customFormat="1" ht="15.75" customHeight="1" x14ac:dyDescent="0.15">
      <c r="V127" s="236"/>
      <c r="W127" s="236"/>
      <c r="X127" s="236"/>
      <c r="Y127" s="236"/>
      <c r="Z127" s="236"/>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6"/>
      <c r="BR127" s="236"/>
      <c r="BS127" s="236"/>
    </row>
    <row r="128" spans="1:71" s="101" customFormat="1" ht="15.75" customHeight="1" x14ac:dyDescent="0.15">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row>
    <row r="129" spans="1:73" ht="21.95" customHeight="1" x14ac:dyDescent="0.15">
      <c r="U129" s="221"/>
      <c r="V129" s="237"/>
      <c r="W129" s="237"/>
      <c r="X129" s="237"/>
      <c r="Y129" s="237"/>
      <c r="Z129" s="237"/>
      <c r="AA129" s="237"/>
      <c r="AB129" s="237"/>
      <c r="AC129" s="237"/>
      <c r="AD129" s="237"/>
      <c r="AE129" s="237"/>
      <c r="AF129" s="237"/>
      <c r="AG129" s="237"/>
      <c r="AH129" s="237"/>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row>
    <row r="130" spans="1:73" ht="21.95" customHeight="1" x14ac:dyDescent="0.15">
      <c r="U130" s="222"/>
      <c r="V130" s="238"/>
      <c r="W130" s="238"/>
      <c r="X130" s="238"/>
      <c r="Y130" s="238"/>
      <c r="Z130" s="238"/>
      <c r="AA130" s="238"/>
      <c r="AB130" s="238"/>
      <c r="AC130" s="238"/>
      <c r="AD130" s="238"/>
      <c r="AE130" s="238"/>
      <c r="AF130" s="238"/>
      <c r="AG130" s="238"/>
      <c r="AH130" s="238"/>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row>
    <row r="131" spans="1:73" ht="15.95" customHeight="1" x14ac:dyDescent="0.15">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row>
    <row r="132" spans="1:73" ht="15.95" customHeight="1" x14ac:dyDescent="0.15">
      <c r="U132" s="215"/>
      <c r="V132" s="214"/>
      <c r="W132" s="129"/>
      <c r="X132" s="129"/>
      <c r="Y132" s="129"/>
      <c r="Z132" s="129"/>
      <c r="AA132" s="129"/>
      <c r="AB132" s="129"/>
      <c r="AC132" s="129"/>
      <c r="AD132" s="129"/>
      <c r="AE132" s="129"/>
      <c r="AF132" s="129"/>
      <c r="AG132" s="129"/>
      <c r="AH132" s="129"/>
      <c r="AI132" s="129"/>
      <c r="AJ132" s="129"/>
      <c r="AK132" s="129"/>
      <c r="AL132" s="129"/>
      <c r="AM132" s="129"/>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23"/>
      <c r="BU132" s="223"/>
    </row>
    <row r="133" spans="1:73" ht="15.95" customHeight="1" x14ac:dyDescent="0.15">
      <c r="U133" s="129"/>
      <c r="V133" s="129"/>
      <c r="W133" s="129"/>
      <c r="X133" s="129"/>
      <c r="Y133" s="129"/>
      <c r="Z133" s="129"/>
      <c r="AA133" s="129"/>
      <c r="AB133" s="129"/>
      <c r="AC133" s="129"/>
      <c r="AD133" s="129"/>
      <c r="AE133" s="129"/>
      <c r="AF133" s="129"/>
      <c r="AG133" s="129"/>
      <c r="AH133" s="129"/>
      <c r="AI133" s="129"/>
      <c r="AJ133" s="129"/>
      <c r="AK133" s="129"/>
      <c r="AL133" s="129"/>
      <c r="AM133" s="129"/>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23"/>
      <c r="BU133" s="223"/>
    </row>
    <row r="134" spans="1:73" ht="15.95" customHeight="1" x14ac:dyDescent="0.15">
      <c r="U134" s="223"/>
      <c r="V134" s="223"/>
      <c r="W134" s="223"/>
      <c r="X134" s="223"/>
      <c r="Y134" s="223"/>
      <c r="Z134" s="223"/>
      <c r="AA134" s="223"/>
      <c r="AB134" s="223"/>
      <c r="AC134" s="223"/>
      <c r="AD134" s="223"/>
      <c r="AE134" s="223"/>
      <c r="AF134" s="223"/>
      <c r="AG134" s="223"/>
      <c r="AH134" s="223"/>
      <c r="AI134" s="223"/>
      <c r="AJ134" s="223"/>
      <c r="AK134" s="223"/>
      <c r="AL134" s="223"/>
      <c r="AM134" s="223"/>
    </row>
    <row r="135" spans="1:73" ht="15.95" customHeight="1" x14ac:dyDescent="0.15">
      <c r="U135" s="223"/>
      <c r="V135" s="223"/>
      <c r="W135" s="223"/>
      <c r="X135" s="223"/>
      <c r="Y135" s="223"/>
      <c r="Z135" s="223"/>
      <c r="AA135" s="223"/>
      <c r="AB135" s="223"/>
      <c r="AC135" s="223"/>
      <c r="AD135" s="223"/>
      <c r="AE135" s="223"/>
      <c r="AF135" s="223"/>
      <c r="AG135" s="223"/>
      <c r="AH135" s="223"/>
      <c r="AI135" s="223"/>
      <c r="AJ135" s="223"/>
      <c r="AK135" s="223"/>
      <c r="AL135" s="223"/>
      <c r="AM135" s="223"/>
    </row>
    <row r="136" spans="1:73" ht="15.95" customHeight="1" x14ac:dyDescent="0.15">
      <c r="AI136" s="223"/>
      <c r="AJ136" s="223"/>
      <c r="AK136" s="223"/>
      <c r="AL136" s="223"/>
      <c r="AM136" s="223"/>
    </row>
    <row r="137" spans="1:73" ht="6.95" customHeight="1" x14ac:dyDescent="0.15">
      <c r="A137" s="117"/>
      <c r="B137" s="117"/>
      <c r="C137" s="117"/>
      <c r="D137" s="117"/>
      <c r="E137" s="117"/>
      <c r="F137" s="117"/>
      <c r="G137" s="117"/>
      <c r="H137" s="117"/>
      <c r="I137" s="117"/>
      <c r="J137" s="117"/>
      <c r="K137" s="117"/>
      <c r="L137" s="117"/>
      <c r="M137" s="117"/>
      <c r="N137" s="117"/>
      <c r="O137" s="117"/>
      <c r="P137" s="117"/>
      <c r="Q137" s="117"/>
      <c r="R137" s="117"/>
      <c r="S137" s="129"/>
    </row>
    <row r="138" spans="1:73" ht="24.95" customHeight="1" x14ac:dyDescent="0.15">
      <c r="A138" s="118" t="s">
        <v>43</v>
      </c>
      <c r="B138" s="120"/>
      <c r="C138" s="120"/>
      <c r="D138" s="120"/>
      <c r="E138" s="120"/>
      <c r="F138" s="375" t="s">
        <v>81</v>
      </c>
      <c r="G138" s="375"/>
      <c r="H138" s="375"/>
      <c r="I138" s="375"/>
      <c r="J138" s="375"/>
      <c r="K138" s="375"/>
      <c r="L138" s="375"/>
      <c r="M138" s="375"/>
      <c r="N138" s="375"/>
      <c r="O138" s="375"/>
      <c r="P138" s="375"/>
      <c r="Q138" s="375"/>
      <c r="R138" s="120"/>
      <c r="V138" s="213" t="s">
        <v>62</v>
      </c>
      <c r="X138" s="213" t="s">
        <v>44</v>
      </c>
    </row>
    <row r="139" spans="1:73" ht="32.25" customHeight="1" x14ac:dyDescent="0.15">
      <c r="A139" s="130" t="e">
        <f>"  ("&amp;V139&amp;"→"&amp;X139&amp;")"</f>
        <v>#REF!</v>
      </c>
      <c r="B139" s="120"/>
      <c r="C139" s="120"/>
      <c r="D139" s="120"/>
      <c r="E139" s="120"/>
      <c r="F139" s="375"/>
      <c r="G139" s="375"/>
      <c r="H139" s="375"/>
      <c r="I139" s="375"/>
      <c r="J139" s="375"/>
      <c r="K139" s="375"/>
      <c r="L139" s="375"/>
      <c r="M139" s="375"/>
      <c r="N139" s="375"/>
      <c r="O139" s="375"/>
      <c r="P139" s="375"/>
      <c r="Q139" s="375"/>
      <c r="R139" s="120"/>
      <c r="V139" s="213" t="e">
        <f>IF(#REF!&lt;0,"▲",)&amp;TEXT(ABS(ROUND(#REF!,1)),"#0.0")</f>
        <v>#REF!</v>
      </c>
      <c r="W139" s="213"/>
      <c r="X139" s="213" t="str">
        <f>IF('４月'!F26&lt;0,"▲",)&amp;TEXT(ABS(ROUND('４月'!F26,1)),"#0.0")</f>
        <v>8.7</v>
      </c>
    </row>
    <row r="140" spans="1:73" ht="24.95" customHeight="1" x14ac:dyDescent="0.15">
      <c r="A140" s="120"/>
      <c r="B140" s="120"/>
      <c r="C140" s="120"/>
      <c r="D140" s="120"/>
      <c r="E140" s="120"/>
      <c r="F140" s="118" t="s">
        <v>48</v>
      </c>
      <c r="G140" s="120"/>
      <c r="H140" s="120"/>
      <c r="I140" s="120"/>
      <c r="J140" s="120"/>
      <c r="K140" s="120"/>
      <c r="L140" s="120"/>
      <c r="M140" s="120"/>
      <c r="N140" s="120"/>
      <c r="O140" s="120"/>
      <c r="P140" s="120"/>
      <c r="Q140" s="120"/>
      <c r="R140" s="120"/>
    </row>
    <row r="141" spans="1:73" ht="6.95" customHeight="1" x14ac:dyDescent="0.15">
      <c r="A141" s="120"/>
      <c r="B141" s="120"/>
      <c r="C141" s="120"/>
      <c r="D141" s="120"/>
      <c r="E141" s="120"/>
      <c r="F141" s="120"/>
      <c r="G141" s="120"/>
      <c r="H141" s="120"/>
      <c r="I141" s="120"/>
      <c r="J141" s="120"/>
      <c r="K141" s="120"/>
      <c r="L141" s="120"/>
      <c r="M141" s="120"/>
      <c r="N141" s="120"/>
      <c r="O141" s="120"/>
      <c r="P141" s="120"/>
      <c r="Q141" s="120"/>
      <c r="R141" s="120"/>
    </row>
    <row r="142" spans="1:73" ht="21.95" customHeight="1" x14ac:dyDescent="0.15">
      <c r="A142" s="122" t="s">
        <v>40</v>
      </c>
      <c r="B142" s="124"/>
      <c r="C142" s="124"/>
      <c r="D142" s="124"/>
      <c r="E142" s="124"/>
      <c r="F142" s="124"/>
      <c r="G142" s="186" t="s">
        <v>41</v>
      </c>
      <c r="H142" s="377" t="s">
        <v>80</v>
      </c>
      <c r="I142" s="377"/>
      <c r="J142" s="377"/>
      <c r="K142" s="377"/>
      <c r="L142" s="377"/>
      <c r="M142" s="377"/>
      <c r="N142" s="377"/>
      <c r="O142" s="377"/>
      <c r="P142" s="377"/>
      <c r="Q142" s="377"/>
      <c r="R142" s="124"/>
      <c r="V142" s="213" t="s">
        <v>62</v>
      </c>
      <c r="X142" s="213" t="s">
        <v>44</v>
      </c>
    </row>
    <row r="143" spans="1:73" ht="20.25" customHeight="1" x14ac:dyDescent="0.15">
      <c r="A143" s="122"/>
      <c r="B143" s="124"/>
      <c r="C143" s="162" t="e">
        <f>" ("&amp;V143&amp;"→"&amp;X143&amp;")"</f>
        <v>#REF!</v>
      </c>
      <c r="D143" s="163"/>
      <c r="E143" s="163"/>
      <c r="F143" s="163"/>
      <c r="G143" s="187"/>
      <c r="H143" s="377"/>
      <c r="I143" s="377"/>
      <c r="J143" s="377"/>
      <c r="K143" s="377"/>
      <c r="L143" s="377"/>
      <c r="M143" s="377"/>
      <c r="N143" s="377"/>
      <c r="O143" s="377"/>
      <c r="P143" s="377"/>
      <c r="Q143" s="377"/>
      <c r="R143" s="124"/>
      <c r="V143" s="213" t="e">
        <f>IF(#REF!&lt;0,"▲",)&amp;TEXT(ABS(ROUND(#REF!,1)),"#0.0")</f>
        <v>#REF!</v>
      </c>
      <c r="W143" s="213"/>
      <c r="X143" s="213" t="str">
        <f>IF('４月'!F28&lt;0,"▲",)&amp;TEXT(ABS(ROUND('４月'!F28,1)),"#0.0")</f>
        <v>3.4</v>
      </c>
    </row>
    <row r="144" spans="1:73" ht="21.95" customHeight="1" x14ac:dyDescent="0.15">
      <c r="A144" s="122"/>
      <c r="B144" s="124"/>
      <c r="C144" s="163"/>
      <c r="D144" s="163"/>
      <c r="E144" s="163"/>
      <c r="F144" s="163"/>
      <c r="G144" s="187"/>
      <c r="H144" s="122"/>
      <c r="I144" s="124"/>
      <c r="J144" s="124"/>
      <c r="K144" s="124"/>
      <c r="L144" s="124"/>
      <c r="M144" s="124"/>
      <c r="N144" s="124"/>
      <c r="O144" s="124"/>
      <c r="P144" s="124"/>
      <c r="Q144" s="124"/>
      <c r="R144" s="124"/>
    </row>
    <row r="145" spans="1:83" ht="6.95" customHeight="1" x14ac:dyDescent="0.15">
      <c r="A145" s="124"/>
      <c r="B145" s="124"/>
      <c r="C145" s="124"/>
      <c r="D145" s="124"/>
      <c r="E145" s="124"/>
      <c r="F145" s="124"/>
      <c r="G145" s="132"/>
      <c r="H145" s="124"/>
      <c r="I145" s="124"/>
      <c r="J145" s="124"/>
      <c r="K145" s="124"/>
      <c r="L145" s="124"/>
      <c r="M145" s="124"/>
      <c r="N145" s="124"/>
      <c r="O145" s="124"/>
      <c r="P145" s="124"/>
      <c r="Q145" s="124"/>
      <c r="R145" s="124"/>
    </row>
    <row r="146" spans="1:83" ht="21.95" customHeight="1" x14ac:dyDescent="0.15">
      <c r="A146" s="122" t="s">
        <v>26</v>
      </c>
      <c r="B146" s="124"/>
      <c r="C146" s="124"/>
      <c r="D146" s="124"/>
      <c r="E146" s="124"/>
      <c r="F146" s="124"/>
      <c r="G146" s="186" t="s">
        <v>41</v>
      </c>
      <c r="H146" s="377" t="s">
        <v>93</v>
      </c>
      <c r="I146" s="377"/>
      <c r="J146" s="377"/>
      <c r="K146" s="377"/>
      <c r="L146" s="377"/>
      <c r="M146" s="377"/>
      <c r="N146" s="377"/>
      <c r="O146" s="377"/>
      <c r="P146" s="377"/>
      <c r="Q146" s="377"/>
      <c r="R146" s="124"/>
    </row>
    <row r="147" spans="1:83" ht="34.5" customHeight="1" x14ac:dyDescent="0.15">
      <c r="A147" s="122"/>
      <c r="B147" s="124"/>
      <c r="C147" s="162" t="e">
        <f>" ("&amp;V147&amp;"→"&amp;X147&amp;")"</f>
        <v>#REF!</v>
      </c>
      <c r="D147" s="163"/>
      <c r="E147" s="163"/>
      <c r="F147" s="163"/>
      <c r="G147" s="187"/>
      <c r="H147" s="377"/>
      <c r="I147" s="377"/>
      <c r="J147" s="377"/>
      <c r="K147" s="377"/>
      <c r="L147" s="377"/>
      <c r="M147" s="377"/>
      <c r="N147" s="377"/>
      <c r="O147" s="377"/>
      <c r="P147" s="377"/>
      <c r="Q147" s="377"/>
      <c r="R147" s="124"/>
      <c r="V147" s="213" t="e">
        <f>IF(#REF!&lt;0,"▲",)&amp;TEXT(ABS(ROUND(#REF!,1)),"#0.0")</f>
        <v>#REF!</v>
      </c>
      <c r="X147" s="213" t="str">
        <f>IF('４月'!F30&lt;0,"▲",)&amp;TEXT(ABS(ROUND('４月'!F30,1)),"#0.0")</f>
        <v>35.7</v>
      </c>
    </row>
    <row r="148" spans="1:83" ht="21.95" customHeight="1" x14ac:dyDescent="0.15">
      <c r="A148" s="122"/>
      <c r="B148" s="124"/>
      <c r="C148" s="163"/>
      <c r="D148" s="163"/>
      <c r="E148" s="163"/>
      <c r="F148" s="163"/>
      <c r="G148" s="187"/>
      <c r="H148" s="122"/>
      <c r="I148" s="124"/>
      <c r="J148" s="124"/>
      <c r="K148" s="124"/>
      <c r="L148" s="124"/>
      <c r="M148" s="124"/>
      <c r="N148" s="124"/>
      <c r="O148" s="124"/>
      <c r="P148" s="124"/>
      <c r="Q148" s="124"/>
      <c r="R148" s="124"/>
    </row>
    <row r="149" spans="1:83" ht="6.95" customHeight="1" x14ac:dyDescent="0.15">
      <c r="A149" s="131"/>
      <c r="B149" s="131"/>
      <c r="C149" s="164"/>
      <c r="D149" s="164"/>
      <c r="E149" s="164"/>
      <c r="F149" s="164"/>
      <c r="G149" s="188"/>
      <c r="H149" s="131"/>
      <c r="I149" s="131"/>
      <c r="J149" s="131"/>
      <c r="K149" s="131"/>
      <c r="L149" s="131"/>
      <c r="M149" s="131"/>
      <c r="N149" s="131"/>
      <c r="O149" s="131"/>
      <c r="P149" s="131"/>
      <c r="Q149" s="131"/>
      <c r="R149" s="131"/>
    </row>
    <row r="150" spans="1:83" ht="15.95" customHeight="1" x14ac:dyDescent="0.15">
      <c r="I150" s="102"/>
    </row>
    <row r="151" spans="1:83" ht="15.95" customHeight="1" x14ac:dyDescent="0.15">
      <c r="I151" s="102"/>
    </row>
    <row r="152" spans="1:83" ht="21.95" customHeight="1" x14ac:dyDescent="0.15"/>
    <row r="153" spans="1:83" ht="21.95" customHeight="1" x14ac:dyDescent="0.15"/>
    <row r="154" spans="1:83" ht="21.95" customHeight="1" x14ac:dyDescent="0.15"/>
    <row r="155" spans="1:83" ht="21.95" customHeight="1" x14ac:dyDescent="0.15"/>
    <row r="156" spans="1:83" ht="21.95" customHeight="1" x14ac:dyDescent="0.15">
      <c r="U156" s="213"/>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row>
    <row r="157" spans="1:83" ht="21.95" customHeight="1" x14ac:dyDescent="0.15">
      <c r="U157" s="213"/>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row>
    <row r="158" spans="1:83" ht="21.95" customHeight="1" x14ac:dyDescent="0.15">
      <c r="U158" s="129"/>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c r="BT158" s="220"/>
      <c r="BU158" s="220"/>
      <c r="BV158" s="220"/>
      <c r="BW158" s="220"/>
      <c r="BX158" s="220"/>
      <c r="BY158" s="220"/>
      <c r="BZ158" s="220"/>
      <c r="CA158" s="220"/>
      <c r="CB158" s="220"/>
      <c r="CC158" s="220"/>
      <c r="CD158" s="220"/>
      <c r="CE158" s="220"/>
    </row>
    <row r="159" spans="1:83" ht="21.95" customHeight="1" x14ac:dyDescent="0.15">
      <c r="U159" s="129"/>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c r="BT159" s="220"/>
      <c r="BU159" s="220"/>
      <c r="BV159" s="220"/>
      <c r="BW159" s="220"/>
      <c r="BX159" s="220"/>
      <c r="BY159" s="220"/>
      <c r="BZ159" s="220"/>
      <c r="CA159" s="220"/>
      <c r="CB159" s="220"/>
      <c r="CC159" s="220"/>
      <c r="CD159" s="220"/>
      <c r="CE159" s="220"/>
    </row>
    <row r="160" spans="1:83" ht="21.95" customHeight="1" x14ac:dyDescent="0.15">
      <c r="B160" s="153"/>
      <c r="C160" s="153"/>
      <c r="U160" s="214"/>
      <c r="V160" s="238"/>
      <c r="W160" s="238"/>
      <c r="X160" s="238"/>
      <c r="Y160" s="238"/>
      <c r="Z160" s="238"/>
      <c r="AA160" s="238"/>
      <c r="AB160" s="238"/>
      <c r="AC160" s="238"/>
      <c r="AD160" s="238"/>
      <c r="AE160" s="238"/>
      <c r="AF160" s="238"/>
      <c r="AG160" s="238"/>
      <c r="AH160" s="238"/>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row>
    <row r="161" spans="1:97" ht="15.95" customHeight="1" x14ac:dyDescent="0.15">
      <c r="B161" s="153"/>
      <c r="C161" s="153"/>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row>
    <row r="162" spans="1:97" ht="15.95" customHeight="1" x14ac:dyDescent="0.15">
      <c r="C162" s="165"/>
      <c r="D162" s="165"/>
      <c r="E162" s="165"/>
      <c r="F162" s="165"/>
      <c r="G162" s="189"/>
      <c r="H162" s="189"/>
      <c r="I162" s="189"/>
      <c r="J162" s="189"/>
      <c r="K162" s="195"/>
      <c r="L162" s="195"/>
      <c r="M162" s="195"/>
      <c r="N162" s="195"/>
      <c r="O162" s="195"/>
      <c r="P162" s="195"/>
      <c r="Q162" s="195"/>
      <c r="R162" s="195"/>
      <c r="U162" s="215"/>
      <c r="V162" s="214"/>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row>
    <row r="163" spans="1:97" ht="6.95" customHeight="1" x14ac:dyDescent="0.15">
      <c r="A163" s="132"/>
      <c r="B163" s="154"/>
      <c r="C163" s="154"/>
      <c r="D163" s="154"/>
      <c r="E163" s="154"/>
      <c r="F163" s="154"/>
      <c r="G163" s="154"/>
      <c r="H163" s="154"/>
      <c r="I163" s="154"/>
      <c r="J163" s="154"/>
      <c r="K163" s="154"/>
      <c r="L163" s="154"/>
      <c r="M163" s="154"/>
      <c r="N163" s="154"/>
      <c r="O163" s="154"/>
      <c r="P163" s="154"/>
      <c r="Q163" s="154"/>
      <c r="R163" s="154"/>
    </row>
    <row r="164" spans="1:97" ht="24.95" customHeight="1" x14ac:dyDescent="0.15">
      <c r="A164" s="118" t="e">
        <f>" ■ 新車登録台数（"&amp;DBCS(TEXT(#REF!,"m月"))&amp;"）"</f>
        <v>#REF!</v>
      </c>
      <c r="B164" s="120"/>
      <c r="C164" s="120"/>
      <c r="D164" s="120"/>
      <c r="E164" s="120"/>
      <c r="F164" s="120"/>
      <c r="G164" s="120"/>
      <c r="H164" s="120"/>
      <c r="I164" s="120"/>
      <c r="J164" s="120"/>
      <c r="K164" s="120"/>
      <c r="L164" s="120"/>
      <c r="M164" s="120"/>
      <c r="N164" s="120"/>
      <c r="O164" s="120"/>
      <c r="P164" s="120"/>
      <c r="Q164" s="120"/>
      <c r="R164" s="120"/>
    </row>
    <row r="165" spans="1:97" ht="6" customHeight="1" x14ac:dyDescent="0.15">
      <c r="A165" s="118"/>
      <c r="B165" s="120"/>
      <c r="C165" s="120"/>
      <c r="D165" s="120"/>
      <c r="E165" s="120"/>
      <c r="F165" s="120"/>
      <c r="G165" s="120"/>
      <c r="H165" s="120"/>
      <c r="I165" s="120"/>
      <c r="J165" s="120"/>
      <c r="K165" s="120"/>
      <c r="L165" s="120"/>
      <c r="M165" s="120"/>
      <c r="N165" s="120"/>
      <c r="O165" s="120"/>
      <c r="P165" s="120"/>
      <c r="Q165" s="120"/>
      <c r="R165" s="120"/>
    </row>
    <row r="166" spans="1:97" ht="42.75" customHeight="1" x14ac:dyDescent="0.15">
      <c r="A166" s="118"/>
      <c r="B166" s="377" t="s">
        <v>86</v>
      </c>
      <c r="C166" s="377"/>
      <c r="D166" s="377"/>
      <c r="E166" s="377"/>
      <c r="F166" s="377"/>
      <c r="G166" s="377"/>
      <c r="H166" s="377"/>
      <c r="I166" s="377"/>
      <c r="J166" s="377"/>
      <c r="K166" s="377"/>
      <c r="L166" s="377"/>
      <c r="M166" s="377"/>
      <c r="N166" s="377"/>
      <c r="O166" s="377"/>
      <c r="P166" s="377"/>
      <c r="Q166" s="377"/>
      <c r="R166" s="154"/>
      <c r="U166" s="224"/>
    </row>
    <row r="167" spans="1:97" ht="12" customHeight="1" x14ac:dyDescent="0.15">
      <c r="A167" s="132"/>
      <c r="B167" s="154"/>
      <c r="C167" s="154"/>
      <c r="D167" s="154"/>
      <c r="E167" s="154"/>
      <c r="F167" s="154"/>
      <c r="G167" s="154"/>
      <c r="H167" s="154"/>
      <c r="I167" s="154"/>
      <c r="J167" s="154"/>
      <c r="K167" s="154"/>
      <c r="L167" s="154"/>
      <c r="M167" s="154"/>
      <c r="N167" s="154"/>
      <c r="O167" s="154"/>
      <c r="P167" s="154"/>
      <c r="Q167" s="154"/>
      <c r="R167" s="154"/>
    </row>
    <row r="168" spans="1:97" ht="21.95" customHeight="1" x14ac:dyDescent="0.15"/>
    <row r="169" spans="1:97" ht="21.95" customHeight="1" x14ac:dyDescent="0.15"/>
    <row r="170" spans="1:97" ht="21.95" customHeight="1" x14ac:dyDescent="0.15"/>
    <row r="171" spans="1:97" ht="21.95" customHeight="1" x14ac:dyDescent="0.15"/>
    <row r="172" spans="1:97" ht="21.95" customHeight="1" x14ac:dyDescent="0.15">
      <c r="U172" s="213"/>
    </row>
    <row r="173" spans="1:97" ht="21.95" customHeight="1" x14ac:dyDescent="0.15">
      <c r="U173" s="213"/>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row>
    <row r="174" spans="1:97" ht="18.75" customHeight="1" x14ac:dyDescent="0.15">
      <c r="U174" s="129"/>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t="str">
        <f t="shared" ref="CA174:CG175" si="1">IF(CA75="","",CA75)</f>
        <v/>
      </c>
      <c r="CB174" s="220" t="str">
        <f t="shared" si="1"/>
        <v/>
      </c>
      <c r="CC174" s="220" t="str">
        <f t="shared" si="1"/>
        <v/>
      </c>
      <c r="CD174" s="220" t="str">
        <f t="shared" si="1"/>
        <v/>
      </c>
      <c r="CE174" s="220" t="str">
        <f t="shared" si="1"/>
        <v/>
      </c>
      <c r="CF174" s="220" t="str">
        <f t="shared" si="1"/>
        <v/>
      </c>
      <c r="CG174" s="220" t="str">
        <f t="shared" si="1"/>
        <v/>
      </c>
      <c r="CH174" s="129"/>
      <c r="CI174" s="129"/>
      <c r="CJ174" s="129"/>
      <c r="CK174" s="129"/>
      <c r="CL174" s="129"/>
      <c r="CM174" s="129"/>
      <c r="CN174" s="129"/>
      <c r="CO174" s="129"/>
      <c r="CP174" s="129"/>
      <c r="CQ174" s="129"/>
      <c r="CR174" s="129"/>
      <c r="CS174" s="129"/>
    </row>
    <row r="175" spans="1:97" ht="18.75" customHeight="1" x14ac:dyDescent="0.15">
      <c r="U175" s="129"/>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t="str">
        <f t="shared" si="1"/>
        <v/>
      </c>
      <c r="CB175" s="220" t="str">
        <f t="shared" si="1"/>
        <v/>
      </c>
      <c r="CC175" s="220" t="str">
        <f t="shared" si="1"/>
        <v/>
      </c>
      <c r="CD175" s="220" t="str">
        <f t="shared" si="1"/>
        <v/>
      </c>
      <c r="CE175" s="220" t="str">
        <f t="shared" si="1"/>
        <v/>
      </c>
      <c r="CF175" s="220" t="str">
        <f t="shared" si="1"/>
        <v/>
      </c>
      <c r="CG175" s="220" t="str">
        <f t="shared" si="1"/>
        <v/>
      </c>
      <c r="CH175" s="129"/>
      <c r="CI175" s="129"/>
      <c r="CJ175" s="129"/>
      <c r="CK175" s="129"/>
      <c r="CL175" s="129"/>
      <c r="CM175" s="129"/>
      <c r="CN175" s="129"/>
      <c r="CO175" s="129"/>
      <c r="CP175" s="129"/>
      <c r="CQ175" s="129"/>
      <c r="CR175" s="129"/>
      <c r="CS175" s="129"/>
    </row>
    <row r="176" spans="1:97" ht="21.95" customHeight="1" x14ac:dyDescent="0.15">
      <c r="U176" s="214"/>
      <c r="V176" s="232"/>
      <c r="W176" s="232"/>
      <c r="X176" s="232"/>
      <c r="Y176" s="232"/>
      <c r="Z176" s="232"/>
      <c r="AA176" s="232"/>
      <c r="AB176" s="232"/>
      <c r="AC176" s="232"/>
      <c r="AD176" s="232"/>
      <c r="AE176" s="232"/>
      <c r="AF176" s="232"/>
      <c r="AG176" s="232"/>
      <c r="AH176" s="232"/>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row>
    <row r="177" spans="1:97" ht="15.95" customHeight="1" x14ac:dyDescent="0.15">
      <c r="B177" s="152"/>
      <c r="C177" s="152"/>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row>
    <row r="178" spans="1:97" ht="15.95" customHeight="1" x14ac:dyDescent="0.15">
      <c r="B178" s="152"/>
      <c r="C178" s="152"/>
      <c r="U178" s="215"/>
      <c r="V178" s="214"/>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row>
    <row r="179" spans="1:97" ht="15.95" customHeight="1" x14ac:dyDescent="0.15">
      <c r="B179" s="152"/>
      <c r="C179" s="152"/>
    </row>
    <row r="180" spans="1:97" ht="15.95" customHeight="1" x14ac:dyDescent="0.15"/>
    <row r="181" spans="1:97" ht="15.95" customHeight="1" x14ac:dyDescent="0.15"/>
    <row r="182" spans="1:97" ht="15.95" customHeight="1" x14ac:dyDescent="0.15"/>
    <row r="183" spans="1:97" ht="6.95" customHeight="1" x14ac:dyDescent="0.15">
      <c r="A183" s="117"/>
      <c r="B183" s="117"/>
      <c r="C183" s="166"/>
      <c r="D183" s="166"/>
      <c r="E183" s="166"/>
      <c r="F183" s="166"/>
      <c r="G183" s="166"/>
      <c r="H183" s="166"/>
      <c r="I183" s="166"/>
      <c r="J183" s="166"/>
      <c r="K183" s="166"/>
      <c r="L183" s="166"/>
      <c r="M183" s="166"/>
      <c r="N183" s="166"/>
      <c r="O183" s="166"/>
      <c r="P183" s="166"/>
      <c r="Q183" s="166"/>
      <c r="R183" s="166"/>
    </row>
    <row r="184" spans="1:97" ht="24.95" customHeight="1" x14ac:dyDescent="0.15">
      <c r="A184" s="118" t="s">
        <v>21</v>
      </c>
      <c r="B184" s="120"/>
      <c r="C184" s="120"/>
      <c r="D184" s="120"/>
      <c r="E184" s="120"/>
      <c r="F184" s="120"/>
      <c r="G184" s="190" t="s">
        <v>41</v>
      </c>
      <c r="H184" s="378" t="s">
        <v>97</v>
      </c>
      <c r="I184" s="378"/>
      <c r="J184" s="378"/>
      <c r="K184" s="378"/>
      <c r="L184" s="378"/>
      <c r="M184" s="378"/>
      <c r="N184" s="378"/>
      <c r="O184" s="378"/>
      <c r="P184" s="378"/>
      <c r="Q184" s="378"/>
      <c r="R184" s="120"/>
      <c r="V184" s="213" t="s">
        <v>62</v>
      </c>
      <c r="X184" s="213" t="s">
        <v>44</v>
      </c>
    </row>
    <row r="185" spans="1:97" ht="20.25" customHeight="1" x14ac:dyDescent="0.15">
      <c r="A185" s="119" t="e">
        <f>"  ("&amp;V185&amp;"→"&amp;X185&amp;")"</f>
        <v>#REF!</v>
      </c>
      <c r="B185" s="120"/>
      <c r="C185" s="120"/>
      <c r="D185" s="120"/>
      <c r="E185" s="120"/>
      <c r="F185" s="120"/>
      <c r="G185" s="190"/>
      <c r="H185" s="378"/>
      <c r="I185" s="378"/>
      <c r="J185" s="378"/>
      <c r="K185" s="378"/>
      <c r="L185" s="378"/>
      <c r="M185" s="378"/>
      <c r="N185" s="378"/>
      <c r="O185" s="378"/>
      <c r="P185" s="378"/>
      <c r="Q185" s="378"/>
      <c r="R185" s="120"/>
      <c r="V185" s="213" t="e">
        <f>IF(#REF!&lt;0,"▲",)&amp;TEXT(ABS(ROUND(#REF!,1)),"#0.0")</f>
        <v>#REF!</v>
      </c>
      <c r="W185" s="213"/>
      <c r="X185" s="213" t="str">
        <f>IF('４月'!F32&lt;0,"▲",)&amp;TEXT(ABS(ROUND('４月'!F32,1)),"#0.0")</f>
        <v>▲2.3</v>
      </c>
    </row>
    <row r="186" spans="1:97" ht="24.95" customHeight="1" x14ac:dyDescent="0.15">
      <c r="A186" s="118"/>
      <c r="B186" s="120"/>
      <c r="C186" s="120"/>
      <c r="D186" s="120"/>
      <c r="E186" s="120"/>
      <c r="F186" s="120"/>
      <c r="G186" s="190"/>
      <c r="H186" s="378"/>
      <c r="I186" s="378"/>
      <c r="J186" s="378"/>
      <c r="K186" s="378"/>
      <c r="L186" s="378"/>
      <c r="M186" s="378"/>
      <c r="N186" s="378"/>
      <c r="O186" s="378"/>
      <c r="P186" s="378"/>
      <c r="Q186" s="378"/>
      <c r="R186" s="120"/>
    </row>
    <row r="187" spans="1:97" ht="6.95" customHeight="1" x14ac:dyDescent="0.15">
      <c r="A187" s="120"/>
      <c r="B187" s="120"/>
      <c r="C187" s="120"/>
      <c r="D187" s="120"/>
      <c r="E187" s="120"/>
      <c r="F187" s="120"/>
      <c r="G187" s="120"/>
      <c r="H187" s="120"/>
      <c r="I187" s="120"/>
      <c r="J187" s="120"/>
      <c r="K187" s="120"/>
      <c r="L187" s="120"/>
      <c r="M187" s="120"/>
      <c r="N187" s="120"/>
      <c r="O187" s="120"/>
      <c r="P187" s="120"/>
      <c r="Q187" s="120"/>
      <c r="R187" s="120"/>
    </row>
    <row r="188" spans="1:97" ht="21.75" customHeight="1" x14ac:dyDescent="0.15">
      <c r="A188" s="122" t="s">
        <v>14</v>
      </c>
      <c r="B188" s="124"/>
      <c r="C188" s="124"/>
      <c r="D188" s="124"/>
      <c r="E188" s="124"/>
      <c r="F188" s="124"/>
      <c r="G188" s="124"/>
      <c r="H188" s="186" t="s">
        <v>41</v>
      </c>
      <c r="I188" s="376" t="s">
        <v>90</v>
      </c>
      <c r="J188" s="376"/>
      <c r="K188" s="376"/>
      <c r="L188" s="376"/>
      <c r="M188" s="376"/>
      <c r="N188" s="376"/>
      <c r="O188" s="376"/>
      <c r="P188" s="376"/>
      <c r="Q188" s="376"/>
      <c r="R188" s="124"/>
      <c r="V188" s="213" t="s">
        <v>62</v>
      </c>
      <c r="X188" s="213" t="s">
        <v>44</v>
      </c>
    </row>
    <row r="189" spans="1:97" ht="30.75" customHeight="1" x14ac:dyDescent="0.15">
      <c r="A189" s="122"/>
      <c r="B189" s="124"/>
      <c r="C189" s="162" t="e">
        <f>" ("&amp;V189&amp;"→"&amp;X189&amp;")"</f>
        <v>#REF!</v>
      </c>
      <c r="D189" s="163"/>
      <c r="E189" s="163"/>
      <c r="F189" s="163"/>
      <c r="G189" s="163"/>
      <c r="H189" s="186"/>
      <c r="I189" s="376"/>
      <c r="J189" s="376"/>
      <c r="K189" s="376"/>
      <c r="L189" s="376"/>
      <c r="M189" s="376"/>
      <c r="N189" s="376"/>
      <c r="O189" s="376"/>
      <c r="P189" s="376"/>
      <c r="Q189" s="376"/>
      <c r="R189" s="124"/>
      <c r="V189" s="213" t="e">
        <f>IF(#REF!&lt;0,"▲",)&amp;TEXT(ABS(ROUND(#REF!,1)),"#0.0")</f>
        <v>#REF!</v>
      </c>
      <c r="W189" s="213"/>
      <c r="X189" s="213" t="str">
        <f>IF('４月'!F34&lt;0,"▲",)&amp;TEXT(ABS(ROUND('４月'!F34,1)),"#0.0")</f>
        <v>36.7</v>
      </c>
    </row>
    <row r="190" spans="1:97" ht="21.95" customHeight="1" x14ac:dyDescent="0.15">
      <c r="A190" s="122"/>
      <c r="B190" s="124"/>
      <c r="C190" s="162"/>
      <c r="D190" s="163"/>
      <c r="E190" s="163"/>
      <c r="F190" s="163"/>
      <c r="G190" s="163"/>
      <c r="H190" s="186"/>
      <c r="I190" s="122"/>
      <c r="J190" s="124"/>
      <c r="K190" s="124"/>
      <c r="L190" s="124"/>
      <c r="M190" s="124"/>
      <c r="N190" s="124"/>
      <c r="O190" s="124"/>
      <c r="P190" s="124"/>
      <c r="Q190" s="124"/>
      <c r="R190" s="124"/>
      <c r="V190" s="213"/>
      <c r="W190" s="213"/>
      <c r="X190" s="213"/>
    </row>
    <row r="191" spans="1:97" ht="12" customHeight="1" x14ac:dyDescent="0.15">
      <c r="A191" s="122"/>
      <c r="B191" s="124"/>
      <c r="C191" s="162"/>
      <c r="D191" s="163"/>
      <c r="E191" s="163"/>
      <c r="F191" s="163"/>
      <c r="G191" s="163"/>
      <c r="H191" s="186"/>
      <c r="I191" s="122"/>
      <c r="J191" s="124"/>
      <c r="K191" s="124"/>
      <c r="L191" s="124"/>
      <c r="M191" s="124"/>
      <c r="N191" s="124"/>
      <c r="O191" s="124"/>
      <c r="P191" s="124"/>
      <c r="Q191" s="124"/>
      <c r="R191" s="124"/>
      <c r="V191" s="213"/>
      <c r="W191" s="213"/>
      <c r="X191" s="213"/>
    </row>
    <row r="192" spans="1:97" ht="6.95" customHeight="1" x14ac:dyDescent="0.15">
      <c r="A192" s="124"/>
      <c r="B192" s="124"/>
      <c r="C192" s="124"/>
      <c r="D192" s="124"/>
      <c r="E192" s="124"/>
      <c r="F192" s="124"/>
      <c r="G192" s="124"/>
      <c r="H192" s="132"/>
      <c r="I192" s="124"/>
      <c r="J192" s="124"/>
      <c r="K192" s="124"/>
      <c r="L192" s="124"/>
      <c r="M192" s="124"/>
      <c r="N192" s="124"/>
      <c r="O192" s="124"/>
      <c r="P192" s="124"/>
      <c r="Q192" s="124"/>
      <c r="R192" s="124"/>
      <c r="V192" s="213"/>
      <c r="W192" s="213"/>
      <c r="X192" s="213"/>
    </row>
    <row r="193" spans="1:75" ht="21.95" customHeight="1" x14ac:dyDescent="0.15">
      <c r="A193" s="122" t="s">
        <v>71</v>
      </c>
      <c r="B193" s="124"/>
      <c r="C193" s="124"/>
      <c r="D193" s="124"/>
      <c r="E193" s="124"/>
      <c r="F193" s="124"/>
      <c r="G193" s="124"/>
      <c r="H193" s="186" t="s">
        <v>41</v>
      </c>
      <c r="I193" s="377" t="s">
        <v>92</v>
      </c>
      <c r="J193" s="377"/>
      <c r="K193" s="377"/>
      <c r="L193" s="377"/>
      <c r="M193" s="377"/>
      <c r="N193" s="377"/>
      <c r="O193" s="377"/>
      <c r="P193" s="377"/>
      <c r="Q193" s="377"/>
      <c r="R193" s="124"/>
      <c r="V193" s="213"/>
      <c r="W193" s="213"/>
      <c r="X193" s="213"/>
    </row>
    <row r="194" spans="1:75" ht="29.25" customHeight="1" x14ac:dyDescent="0.15">
      <c r="A194" s="122"/>
      <c r="B194" s="124"/>
      <c r="C194" s="162" t="e">
        <f>" ("&amp;V194&amp;"→"&amp;X194&amp;")"</f>
        <v>#REF!</v>
      </c>
      <c r="D194" s="163"/>
      <c r="E194" s="163"/>
      <c r="F194" s="163"/>
      <c r="G194" s="163"/>
      <c r="H194" s="187"/>
      <c r="I194" s="377"/>
      <c r="J194" s="377"/>
      <c r="K194" s="377"/>
      <c r="L194" s="377"/>
      <c r="M194" s="377"/>
      <c r="N194" s="377"/>
      <c r="O194" s="377"/>
      <c r="P194" s="377"/>
      <c r="Q194" s="377"/>
      <c r="R194" s="124"/>
      <c r="V194" s="213" t="e">
        <f>IF(#REF!&lt;0,"▲",)&amp;TEXT(ABS(ROUND(#REF!,1)),"#0.0")</f>
        <v>#REF!</v>
      </c>
      <c r="W194" s="213"/>
      <c r="X194" s="213" t="str">
        <f>IF('４月'!F42&lt;0,"▲",)&amp;TEXT(ABS(ROUND('４月'!F42,1)),"#0.0")</f>
        <v>20.9</v>
      </c>
    </row>
    <row r="195" spans="1:75" ht="11.25" customHeight="1" x14ac:dyDescent="0.15">
      <c r="A195" s="133"/>
      <c r="B195" s="133"/>
      <c r="C195" s="133"/>
      <c r="D195" s="133"/>
      <c r="E195" s="133"/>
      <c r="F195" s="133"/>
      <c r="G195" s="133"/>
      <c r="H195" s="193"/>
      <c r="I195" s="133"/>
      <c r="J195" s="133"/>
      <c r="K195" s="133"/>
      <c r="L195" s="133"/>
      <c r="M195" s="133"/>
      <c r="N195" s="133"/>
      <c r="O195" s="133"/>
      <c r="P195" s="133"/>
      <c r="Q195" s="133"/>
      <c r="R195" s="133"/>
    </row>
    <row r="196" spans="1:75" ht="15.95" customHeight="1" x14ac:dyDescent="0.15"/>
    <row r="197" spans="1:75" ht="15.95" customHeight="1" x14ac:dyDescent="0.15"/>
    <row r="198" spans="1:75" ht="15.95" customHeight="1" x14ac:dyDescent="0.15"/>
    <row r="199" spans="1:75" ht="15.95" customHeight="1" x14ac:dyDescent="0.15"/>
    <row r="200" spans="1:75" ht="15.95" customHeight="1" x14ac:dyDescent="0.15"/>
    <row r="201" spans="1:75" ht="21.95" customHeight="1" x14ac:dyDescent="0.15">
      <c r="B201" s="156"/>
      <c r="C201" s="156"/>
      <c r="D201" s="156"/>
      <c r="E201" s="156"/>
      <c r="F201" s="156"/>
      <c r="G201" s="156"/>
      <c r="H201" s="156"/>
      <c r="I201" s="191"/>
      <c r="J201" s="156"/>
      <c r="K201" s="156"/>
      <c r="L201" s="156"/>
      <c r="M201" s="156"/>
      <c r="N201" s="156"/>
      <c r="O201" s="156"/>
      <c r="P201" s="156"/>
      <c r="Q201" s="156"/>
      <c r="R201" s="156"/>
    </row>
    <row r="202" spans="1:75" ht="21.95" customHeight="1" x14ac:dyDescent="0.15">
      <c r="B202" s="156"/>
      <c r="C202" s="156"/>
      <c r="D202" s="156"/>
      <c r="E202" s="156"/>
      <c r="F202" s="156"/>
      <c r="G202" s="156"/>
      <c r="H202" s="156"/>
      <c r="I202" s="156"/>
      <c r="J202" s="156"/>
      <c r="K202" s="156"/>
      <c r="L202" s="156"/>
      <c r="M202" s="156"/>
      <c r="N202" s="156"/>
      <c r="O202" s="156"/>
      <c r="P202" s="156"/>
      <c r="Q202" s="156"/>
      <c r="R202" s="156"/>
      <c r="U202" s="213"/>
    </row>
    <row r="203" spans="1:75" ht="21.95" customHeight="1" x14ac:dyDescent="0.15">
      <c r="B203" s="156"/>
      <c r="C203" s="156"/>
      <c r="D203" s="156"/>
      <c r="E203" s="156"/>
      <c r="F203" s="156"/>
      <c r="G203" s="156"/>
      <c r="H203" s="156"/>
      <c r="I203" s="156"/>
      <c r="J203" s="156"/>
      <c r="K203" s="156"/>
      <c r="L203" s="156"/>
      <c r="M203" s="156"/>
      <c r="N203" s="156"/>
      <c r="O203" s="156"/>
      <c r="P203" s="156"/>
      <c r="Q203" s="156"/>
      <c r="R203" s="156"/>
    </row>
    <row r="204" spans="1:75" ht="21.95" customHeight="1" x14ac:dyDescent="0.15">
      <c r="B204" s="156"/>
      <c r="C204" s="156"/>
      <c r="D204" s="156"/>
      <c r="E204" s="156"/>
      <c r="F204" s="156"/>
      <c r="G204" s="156"/>
      <c r="H204" s="156"/>
      <c r="I204" s="156"/>
      <c r="J204" s="156"/>
      <c r="K204" s="156"/>
      <c r="L204" s="156"/>
      <c r="M204" s="156"/>
      <c r="N204" s="156"/>
      <c r="O204" s="156"/>
      <c r="P204" s="156"/>
      <c r="Q204" s="156"/>
      <c r="R204" s="156"/>
    </row>
    <row r="205" spans="1:75" ht="21.95" customHeight="1" x14ac:dyDescent="0.15">
      <c r="B205" s="156"/>
      <c r="C205" s="156"/>
      <c r="D205" s="156"/>
      <c r="E205" s="156"/>
      <c r="F205" s="156"/>
      <c r="G205" s="156"/>
      <c r="H205" s="156"/>
      <c r="I205" s="156"/>
      <c r="J205" s="156"/>
      <c r="K205" s="156"/>
      <c r="L205" s="156"/>
      <c r="M205" s="156"/>
      <c r="N205" s="156"/>
      <c r="O205" s="156"/>
      <c r="P205" s="156"/>
      <c r="Q205" s="156"/>
      <c r="R205" s="156"/>
      <c r="U205" s="213"/>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row>
    <row r="206" spans="1:75" ht="21.95" customHeight="1" x14ac:dyDescent="0.15">
      <c r="B206" s="156"/>
      <c r="C206" s="156"/>
      <c r="D206" s="156"/>
      <c r="E206" s="156"/>
      <c r="F206" s="156"/>
      <c r="G206" s="156"/>
      <c r="H206" s="156"/>
      <c r="I206" s="156"/>
      <c r="J206" s="156"/>
      <c r="K206" s="156"/>
      <c r="L206" s="156"/>
      <c r="M206" s="156"/>
      <c r="N206" s="156"/>
      <c r="O206" s="156"/>
      <c r="P206" s="156"/>
      <c r="Q206" s="156"/>
      <c r="R206" s="156"/>
      <c r="U206" s="213"/>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row>
    <row r="207" spans="1:75" s="101" customFormat="1" ht="18" customHeight="1" x14ac:dyDescent="0.15">
      <c r="B207" s="157"/>
      <c r="C207" s="157"/>
      <c r="D207" s="157"/>
      <c r="E207" s="157"/>
      <c r="F207" s="157"/>
      <c r="G207" s="157"/>
      <c r="H207" s="157"/>
      <c r="I207" s="157"/>
      <c r="J207" s="157"/>
      <c r="K207" s="157"/>
      <c r="L207" s="157"/>
      <c r="M207" s="157"/>
      <c r="N207" s="157"/>
      <c r="O207" s="157"/>
      <c r="P207" s="157"/>
      <c r="Q207" s="157"/>
      <c r="R207" s="157"/>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236"/>
      <c r="BM207" s="236"/>
      <c r="BN207" s="236"/>
      <c r="BO207" s="236"/>
      <c r="BP207" s="236"/>
      <c r="BQ207" s="236"/>
      <c r="BR207" s="236"/>
      <c r="BS207" s="236"/>
      <c r="BT207" s="236"/>
      <c r="BU207" s="236"/>
      <c r="BV207" s="236"/>
      <c r="BW207" s="236"/>
    </row>
    <row r="208" spans="1:75" s="101" customFormat="1" ht="18" customHeight="1" x14ac:dyDescent="0.15">
      <c r="B208" s="157"/>
      <c r="C208" s="157"/>
      <c r="D208" s="157"/>
      <c r="E208" s="157"/>
      <c r="F208" s="157"/>
      <c r="G208" s="157"/>
      <c r="H208" s="157"/>
      <c r="I208" s="157"/>
      <c r="J208" s="157"/>
      <c r="K208" s="157"/>
      <c r="L208" s="157"/>
      <c r="M208" s="157"/>
      <c r="N208" s="157"/>
      <c r="O208" s="157"/>
      <c r="P208" s="157"/>
      <c r="Q208" s="157"/>
      <c r="R208" s="157"/>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20"/>
      <c r="BL208" s="220"/>
      <c r="BM208" s="220"/>
      <c r="BN208" s="220"/>
      <c r="BO208" s="220"/>
      <c r="BP208" s="220"/>
      <c r="BQ208" s="220"/>
      <c r="BR208" s="220"/>
      <c r="BS208" s="220"/>
      <c r="BT208" s="220"/>
      <c r="BU208" s="220"/>
      <c r="BV208" s="220"/>
      <c r="BW208" s="220"/>
    </row>
    <row r="209" spans="2:75" ht="21.95" customHeight="1" x14ac:dyDescent="0.15">
      <c r="B209" s="156"/>
      <c r="C209" s="156"/>
      <c r="D209" s="156"/>
      <c r="E209" s="156"/>
      <c r="F209" s="156"/>
      <c r="G209" s="156"/>
      <c r="H209" s="156"/>
      <c r="I209" s="156"/>
      <c r="J209" s="156"/>
      <c r="K209" s="156"/>
      <c r="L209" s="156"/>
      <c r="M209" s="156"/>
      <c r="N209" s="156"/>
      <c r="O209" s="156"/>
      <c r="P209" s="156"/>
      <c r="Q209" s="156"/>
      <c r="R209" s="156"/>
      <c r="U209" s="214"/>
      <c r="V209" s="238"/>
      <c r="W209" s="238"/>
      <c r="X209" s="238"/>
      <c r="Y209" s="238"/>
      <c r="Z209" s="238"/>
      <c r="AA209" s="238"/>
      <c r="AB209" s="238"/>
      <c r="AC209" s="238"/>
      <c r="AD209" s="238"/>
      <c r="AE209" s="238"/>
      <c r="AF209" s="238"/>
      <c r="AG209" s="238"/>
      <c r="AH209" s="238"/>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row>
    <row r="210" spans="2:75" ht="15.95" customHeight="1" x14ac:dyDescent="0.15">
      <c r="B210" s="156"/>
      <c r="C210" s="156"/>
      <c r="D210" s="156"/>
      <c r="E210" s="156"/>
      <c r="F210" s="156"/>
      <c r="G210" s="156"/>
      <c r="H210" s="156"/>
      <c r="I210" s="156"/>
      <c r="J210" s="156"/>
      <c r="K210" s="156"/>
      <c r="L210" s="156"/>
      <c r="M210" s="156"/>
      <c r="N210" s="156"/>
      <c r="O210" s="156"/>
      <c r="P210" s="156"/>
      <c r="Q210" s="156"/>
      <c r="R210" s="156"/>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row>
    <row r="211" spans="2:75" ht="15.95" customHeight="1" x14ac:dyDescent="0.15">
      <c r="B211" s="156"/>
      <c r="C211" s="156"/>
      <c r="D211" s="156"/>
      <c r="E211" s="156"/>
      <c r="F211" s="156"/>
      <c r="G211" s="156"/>
      <c r="H211" s="156"/>
      <c r="I211" s="156"/>
      <c r="J211" s="156"/>
      <c r="K211" s="156"/>
      <c r="L211" s="156"/>
      <c r="M211" s="156"/>
      <c r="N211" s="156"/>
      <c r="O211" s="156"/>
      <c r="P211" s="156"/>
      <c r="Q211" s="156"/>
      <c r="R211" s="156"/>
      <c r="U211" s="215"/>
      <c r="V211" s="214"/>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row>
    <row r="212" spans="2:75" ht="15.95" customHeight="1" x14ac:dyDescent="0.15">
      <c r="B212" s="156"/>
      <c r="C212" s="156"/>
      <c r="D212" s="156"/>
      <c r="E212" s="156"/>
      <c r="F212" s="156"/>
      <c r="G212" s="156"/>
      <c r="H212" s="156"/>
      <c r="I212" s="156"/>
      <c r="J212" s="156"/>
      <c r="K212" s="156"/>
      <c r="L212" s="156"/>
      <c r="M212" s="156"/>
      <c r="N212" s="156"/>
      <c r="O212" s="156"/>
      <c r="P212" s="156"/>
      <c r="Q212" s="156"/>
      <c r="R212" s="156"/>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row>
    <row r="213" spans="2:75" ht="21.95" customHeight="1" x14ac:dyDescent="0.15">
      <c r="B213" s="156"/>
      <c r="C213" s="156"/>
      <c r="D213" s="156"/>
      <c r="E213" s="156"/>
      <c r="F213" s="156"/>
      <c r="G213" s="156"/>
      <c r="H213" s="191"/>
      <c r="J213" s="156"/>
      <c r="K213" s="156"/>
      <c r="L213" s="156"/>
      <c r="M213" s="156"/>
      <c r="N213" s="156"/>
      <c r="O213" s="156"/>
      <c r="P213" s="156"/>
      <c r="Q213" s="156"/>
      <c r="R213" s="156"/>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row>
    <row r="214" spans="2:75" ht="21.95" customHeight="1" x14ac:dyDescent="0.15">
      <c r="B214" s="156"/>
      <c r="C214" s="156"/>
      <c r="D214" s="156"/>
      <c r="E214" s="156"/>
      <c r="F214" s="156"/>
      <c r="G214" s="156"/>
      <c r="H214" s="156"/>
      <c r="I214" s="156"/>
      <c r="J214" s="156"/>
      <c r="K214" s="156"/>
      <c r="L214" s="156"/>
      <c r="M214" s="156"/>
      <c r="N214" s="156"/>
      <c r="O214" s="156"/>
      <c r="P214" s="156"/>
      <c r="Q214" s="156"/>
      <c r="R214" s="156"/>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row>
    <row r="215" spans="2:75" ht="21.95" customHeight="1" x14ac:dyDescent="0.15">
      <c r="B215" s="156"/>
      <c r="C215" s="156"/>
      <c r="D215" s="156"/>
      <c r="E215" s="156"/>
      <c r="F215" s="156"/>
      <c r="G215" s="156"/>
      <c r="H215" s="156"/>
      <c r="I215" s="156"/>
      <c r="J215" s="156"/>
      <c r="K215" s="156"/>
      <c r="L215" s="156"/>
      <c r="M215" s="156"/>
      <c r="N215" s="156"/>
      <c r="O215" s="156"/>
      <c r="P215" s="156"/>
      <c r="Q215" s="156"/>
      <c r="R215" s="156"/>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row>
    <row r="216" spans="2:75" ht="21.95" customHeight="1" x14ac:dyDescent="0.15">
      <c r="B216" s="156"/>
      <c r="C216" s="156"/>
      <c r="D216" s="156"/>
      <c r="E216" s="156"/>
      <c r="F216" s="156"/>
      <c r="G216" s="156"/>
      <c r="H216" s="156"/>
      <c r="I216" s="156"/>
      <c r="J216" s="156"/>
      <c r="K216" s="156"/>
      <c r="L216" s="156"/>
      <c r="M216" s="156"/>
      <c r="N216" s="156"/>
      <c r="O216" s="156"/>
      <c r="P216" s="156"/>
      <c r="Q216" s="156"/>
      <c r="R216" s="156"/>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row>
    <row r="217" spans="2:75" ht="21.95" customHeight="1" x14ac:dyDescent="0.15">
      <c r="B217" s="156"/>
      <c r="C217" s="156"/>
      <c r="D217" s="156"/>
      <c r="E217" s="156"/>
      <c r="F217" s="156"/>
      <c r="G217" s="156"/>
      <c r="H217" s="156"/>
      <c r="I217" s="156"/>
      <c r="J217" s="156"/>
      <c r="K217" s="156"/>
      <c r="L217" s="156"/>
      <c r="M217" s="156"/>
      <c r="N217" s="156"/>
      <c r="O217" s="156"/>
      <c r="P217" s="156"/>
      <c r="Q217" s="156"/>
      <c r="R217" s="156"/>
      <c r="U217" s="213"/>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row>
    <row r="218" spans="2:75" ht="21.95" customHeight="1" x14ac:dyDescent="0.15">
      <c r="B218" s="156"/>
      <c r="C218" s="156"/>
      <c r="D218" s="156"/>
      <c r="E218" s="156"/>
      <c r="F218" s="156"/>
      <c r="G218" s="156"/>
      <c r="H218" s="156"/>
      <c r="I218" s="156"/>
      <c r="J218" s="156"/>
      <c r="K218" s="156"/>
      <c r="L218" s="156"/>
      <c r="M218" s="156"/>
      <c r="N218" s="156"/>
      <c r="O218" s="156"/>
      <c r="P218" s="156"/>
      <c r="Q218" s="156"/>
      <c r="R218" s="156"/>
      <c r="U218" s="213"/>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row>
    <row r="219" spans="2:75" s="101" customFormat="1" ht="18.75" customHeight="1" x14ac:dyDescent="0.15">
      <c r="B219" s="157"/>
      <c r="C219" s="157"/>
      <c r="D219" s="157"/>
      <c r="E219" s="157"/>
      <c r="F219" s="157"/>
      <c r="G219" s="157"/>
      <c r="H219" s="157"/>
      <c r="I219" s="157"/>
      <c r="J219" s="157"/>
      <c r="K219" s="157"/>
      <c r="L219" s="157"/>
      <c r="M219" s="157"/>
      <c r="N219" s="157"/>
      <c r="O219" s="157"/>
      <c r="P219" s="157"/>
      <c r="Q219" s="157"/>
      <c r="R219" s="157"/>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c r="BC219" s="236"/>
      <c r="BD219" s="236"/>
      <c r="BE219" s="236"/>
      <c r="BF219" s="236"/>
      <c r="BG219" s="236"/>
      <c r="BH219" s="236"/>
      <c r="BI219" s="236"/>
      <c r="BJ219" s="236"/>
      <c r="BK219" s="236"/>
      <c r="BL219" s="236"/>
      <c r="BM219" s="236"/>
      <c r="BN219" s="236"/>
      <c r="BO219" s="236"/>
      <c r="BP219" s="236"/>
      <c r="BQ219" s="236"/>
      <c r="BR219" s="236"/>
      <c r="BS219" s="236"/>
      <c r="BT219" s="236"/>
      <c r="BU219" s="236"/>
      <c r="BV219" s="236"/>
      <c r="BW219" s="236"/>
    </row>
    <row r="220" spans="2:75" s="101" customFormat="1" ht="18.75" customHeight="1" x14ac:dyDescent="0.15">
      <c r="B220" s="157"/>
      <c r="C220" s="157"/>
      <c r="D220" s="157"/>
      <c r="E220" s="157"/>
      <c r="F220" s="157"/>
      <c r="G220" s="157"/>
      <c r="H220" s="157"/>
      <c r="I220" s="157"/>
      <c r="J220" s="157"/>
      <c r="K220" s="157"/>
      <c r="L220" s="157"/>
      <c r="M220" s="157"/>
      <c r="N220" s="157"/>
      <c r="O220" s="157"/>
      <c r="P220" s="157"/>
      <c r="Q220" s="157"/>
      <c r="R220" s="157"/>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row>
    <row r="221" spans="2:75" ht="21.95" customHeight="1" x14ac:dyDescent="0.15">
      <c r="B221" s="156"/>
      <c r="C221" s="156"/>
      <c r="D221" s="156"/>
      <c r="E221" s="156"/>
      <c r="F221" s="156"/>
      <c r="G221" s="156"/>
      <c r="H221" s="156"/>
      <c r="I221" s="156"/>
      <c r="J221" s="156"/>
      <c r="K221" s="156"/>
      <c r="L221" s="156"/>
      <c r="M221" s="156"/>
      <c r="N221" s="156"/>
      <c r="O221" s="156"/>
      <c r="P221" s="156"/>
      <c r="Q221" s="156"/>
      <c r="R221" s="156"/>
      <c r="U221" s="214"/>
      <c r="V221" s="238"/>
      <c r="W221" s="238"/>
      <c r="X221" s="238"/>
      <c r="Y221" s="238"/>
      <c r="Z221" s="238"/>
      <c r="AA221" s="238"/>
      <c r="AB221" s="238"/>
      <c r="AC221" s="238"/>
      <c r="AD221" s="238"/>
      <c r="AE221" s="238"/>
      <c r="AF221" s="238"/>
      <c r="AG221" s="238"/>
      <c r="AH221" s="238"/>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row>
    <row r="222" spans="2:75" ht="15.95" customHeight="1" x14ac:dyDescent="0.15">
      <c r="B222" s="156"/>
      <c r="C222" s="156"/>
      <c r="D222" s="156"/>
      <c r="E222" s="156"/>
      <c r="F222" s="156"/>
      <c r="G222" s="156"/>
      <c r="H222" s="156"/>
      <c r="I222" s="156"/>
      <c r="J222" s="156"/>
      <c r="K222" s="156"/>
      <c r="L222" s="156"/>
      <c r="M222" s="156"/>
      <c r="N222" s="156"/>
      <c r="O222" s="156"/>
      <c r="P222" s="156"/>
      <c r="Q222" s="156"/>
      <c r="R222" s="156"/>
      <c r="U222" s="214"/>
      <c r="V222" s="238"/>
      <c r="W222" s="238"/>
      <c r="X222" s="238"/>
      <c r="Y222" s="238"/>
      <c r="Z222" s="238"/>
      <c r="AA222" s="238"/>
      <c r="AB222" s="238"/>
      <c r="AC222" s="238"/>
      <c r="AD222" s="238"/>
      <c r="AE222" s="238"/>
      <c r="AF222" s="238"/>
      <c r="AG222" s="238"/>
      <c r="AH222" s="238"/>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row>
    <row r="223" spans="2:75" ht="15.95" customHeight="1" x14ac:dyDescent="0.15">
      <c r="U223" s="215"/>
      <c r="V223" s="214"/>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row>
    <row r="224" spans="2:75" ht="15.95" customHeight="1" x14ac:dyDescent="0.15">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row>
    <row r="225" spans="1:90" ht="15.95" customHeight="1" x14ac:dyDescent="0.15">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row>
    <row r="226" spans="1:90" ht="15.95" customHeight="1" x14ac:dyDescent="0.15">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row>
    <row r="227" spans="1:90" ht="6.95" customHeight="1" x14ac:dyDescent="0.15">
      <c r="A227" s="134"/>
      <c r="B227" s="158"/>
      <c r="C227" s="158"/>
      <c r="D227" s="158"/>
      <c r="E227" s="158"/>
      <c r="F227" s="158"/>
      <c r="G227" s="158"/>
      <c r="H227" s="158"/>
      <c r="I227" s="158"/>
      <c r="J227" s="158"/>
      <c r="K227" s="158"/>
      <c r="L227" s="158"/>
      <c r="M227" s="158"/>
      <c r="N227" s="158"/>
      <c r="O227" s="158"/>
      <c r="P227" s="158"/>
      <c r="Q227" s="158"/>
      <c r="R227" s="158"/>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row>
    <row r="228" spans="1:90" ht="24.95" customHeight="1" x14ac:dyDescent="0.15">
      <c r="A228" s="135" t="e">
        <f>" ■ 企業倒産（"&amp;DBCS(TEXT(#REF!,"m月"))&amp;"）"</f>
        <v>#REF!</v>
      </c>
      <c r="B228" s="120"/>
      <c r="C228" s="120"/>
      <c r="D228" s="120"/>
      <c r="E228" s="120"/>
      <c r="F228" s="120"/>
      <c r="G228" s="120"/>
      <c r="H228" s="120"/>
      <c r="I228" s="120"/>
      <c r="J228" s="120"/>
      <c r="K228" s="120"/>
      <c r="L228" s="120"/>
      <c r="M228" s="120"/>
      <c r="N228" s="120"/>
      <c r="O228" s="120"/>
      <c r="P228" s="120"/>
      <c r="Q228" s="120"/>
      <c r="R228" s="120"/>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row>
    <row r="229" spans="1:90" ht="21.95" customHeight="1" x14ac:dyDescent="0.15">
      <c r="A229" s="136" t="s">
        <v>95</v>
      </c>
      <c r="B229" s="132"/>
      <c r="C229" s="132"/>
      <c r="D229" s="132"/>
      <c r="E229" s="132"/>
      <c r="F229" s="132"/>
      <c r="G229" s="132"/>
      <c r="H229" s="132"/>
      <c r="I229" s="132"/>
      <c r="J229" s="132"/>
      <c r="K229" s="132"/>
      <c r="L229" s="132"/>
      <c r="M229" s="132"/>
      <c r="N229" s="132"/>
      <c r="O229" s="132"/>
      <c r="P229" s="132"/>
      <c r="Q229" s="132"/>
      <c r="R229" s="132"/>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row>
    <row r="230" spans="1:90" ht="6.95" customHeight="1" x14ac:dyDescent="0.15">
      <c r="A230" s="137"/>
      <c r="B230" s="158"/>
      <c r="C230" s="158"/>
      <c r="D230" s="158"/>
      <c r="E230" s="158"/>
      <c r="F230" s="158"/>
      <c r="G230" s="158"/>
      <c r="H230" s="158"/>
      <c r="I230" s="158"/>
      <c r="J230" s="158"/>
      <c r="K230" s="158"/>
      <c r="L230" s="158"/>
      <c r="M230" s="158"/>
      <c r="N230" s="158"/>
      <c r="O230" s="158"/>
      <c r="P230" s="158"/>
      <c r="Q230" s="158"/>
      <c r="R230" s="158"/>
    </row>
    <row r="231" spans="1:90" ht="21.95" customHeight="1" x14ac:dyDescent="0.15">
      <c r="A231" s="136" t="s">
        <v>9</v>
      </c>
      <c r="B231" s="124"/>
      <c r="C231" s="124"/>
      <c r="D231" s="124"/>
      <c r="E231" s="124"/>
      <c r="F231" s="124"/>
      <c r="G231" s="124"/>
      <c r="H231" s="124"/>
      <c r="I231" s="124"/>
      <c r="J231" s="124"/>
      <c r="K231" s="124"/>
      <c r="L231" s="124"/>
      <c r="M231" s="124"/>
      <c r="N231" s="124"/>
      <c r="O231" s="124"/>
      <c r="P231" s="124"/>
      <c r="Q231" s="124"/>
      <c r="R231" s="124"/>
    </row>
    <row r="232" spans="1:90" ht="21.95" customHeight="1" x14ac:dyDescent="0.15">
      <c r="A232" s="136" t="s">
        <v>96</v>
      </c>
      <c r="B232" s="124"/>
      <c r="C232" s="124"/>
      <c r="D232" s="124"/>
      <c r="E232" s="124"/>
      <c r="F232" s="124"/>
      <c r="G232" s="124"/>
      <c r="H232" s="124"/>
      <c r="I232" s="124"/>
      <c r="J232" s="124"/>
      <c r="K232" s="132"/>
      <c r="L232" s="132"/>
      <c r="M232" s="132"/>
      <c r="N232" s="132"/>
      <c r="O232" s="132"/>
      <c r="P232" s="132"/>
      <c r="Q232" s="132"/>
      <c r="R232" s="132"/>
      <c r="U232" s="225"/>
      <c r="V232" s="225"/>
      <c r="W232" s="225"/>
      <c r="X232" s="225"/>
      <c r="Y232" s="225"/>
      <c r="Z232" s="225"/>
      <c r="AA232" s="225"/>
      <c r="AB232" s="225"/>
      <c r="AC232" s="225"/>
      <c r="AD232" s="225"/>
      <c r="AE232" s="225"/>
      <c r="AF232" s="225"/>
      <c r="AG232" s="225"/>
      <c r="AH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c r="BM232" s="225"/>
      <c r="BN232" s="225"/>
      <c r="BO232" s="225"/>
      <c r="BP232" s="225"/>
      <c r="BQ232" s="225"/>
      <c r="BR232" s="225"/>
      <c r="BS232" s="225"/>
      <c r="BT232" s="225"/>
      <c r="BU232" s="225"/>
      <c r="BV232" s="225"/>
      <c r="BW232" s="225"/>
      <c r="BX232" s="225"/>
      <c r="BY232" s="225"/>
      <c r="BZ232" s="225"/>
      <c r="CA232" s="225"/>
      <c r="CB232" s="225"/>
      <c r="CC232" s="225"/>
      <c r="CD232" s="225"/>
    </row>
    <row r="233" spans="1:90" ht="21.95" customHeight="1" x14ac:dyDescent="0.15">
      <c r="A233" s="136" t="s">
        <v>75</v>
      </c>
      <c r="B233" s="124"/>
      <c r="C233" s="124"/>
      <c r="D233" s="124"/>
      <c r="E233" s="124"/>
      <c r="F233" s="124"/>
      <c r="G233" s="124"/>
      <c r="H233" s="124"/>
      <c r="I233" s="124"/>
      <c r="J233" s="124"/>
      <c r="K233" s="132"/>
      <c r="L233" s="132"/>
      <c r="M233" s="132"/>
      <c r="N233" s="132"/>
      <c r="O233" s="132"/>
      <c r="P233" s="132"/>
      <c r="Q233" s="132"/>
      <c r="R233" s="132"/>
      <c r="U233" s="225"/>
      <c r="V233" s="225"/>
      <c r="W233" s="225"/>
      <c r="X233" s="225"/>
      <c r="Y233" s="225"/>
      <c r="Z233" s="225"/>
      <c r="AA233" s="225"/>
      <c r="AB233" s="225"/>
      <c r="AC233" s="225"/>
      <c r="AD233" s="225"/>
      <c r="AE233" s="225"/>
      <c r="AF233" s="225"/>
      <c r="AG233" s="225"/>
      <c r="AH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c r="BM233" s="225"/>
      <c r="BN233" s="225"/>
      <c r="BO233" s="225"/>
      <c r="BP233" s="225"/>
      <c r="BQ233" s="225"/>
      <c r="BR233" s="225"/>
      <c r="BS233" s="225"/>
      <c r="BT233" s="225"/>
      <c r="BU233" s="225"/>
      <c r="BV233" s="225"/>
      <c r="BW233" s="225"/>
      <c r="BX233" s="225"/>
      <c r="BY233" s="225"/>
      <c r="BZ233" s="225"/>
      <c r="CA233" s="225"/>
      <c r="CB233" s="225"/>
      <c r="CC233" s="225"/>
      <c r="CD233" s="225"/>
    </row>
    <row r="234" spans="1:90" ht="6.95" customHeight="1" x14ac:dyDescent="0.15">
      <c r="A234" s="138"/>
      <c r="B234" s="138"/>
      <c r="C234" s="138"/>
      <c r="D234" s="138"/>
      <c r="E234" s="138"/>
      <c r="F234" s="138"/>
      <c r="G234" s="138"/>
      <c r="H234" s="138"/>
      <c r="I234" s="138"/>
      <c r="J234" s="138"/>
      <c r="K234" s="138"/>
      <c r="L234" s="138"/>
      <c r="M234" s="138"/>
      <c r="N234" s="138"/>
      <c r="O234" s="138"/>
      <c r="P234" s="138"/>
      <c r="Q234" s="138"/>
      <c r="R234" s="138"/>
    </row>
    <row r="235" spans="1:90" ht="8.1" customHeight="1" x14ac:dyDescent="0.15">
      <c r="AI235" s="225"/>
      <c r="AJ235" s="225"/>
      <c r="AK235" s="225"/>
      <c r="AL235" s="225"/>
      <c r="AM235" s="225"/>
    </row>
    <row r="236" spans="1:90" ht="21.95" customHeight="1" x14ac:dyDescent="0.15"/>
    <row r="237" spans="1:90" ht="21.95" customHeight="1" x14ac:dyDescent="0.15"/>
    <row r="238" spans="1:90" ht="21.95" customHeight="1" x14ac:dyDescent="0.15"/>
    <row r="239" spans="1:90" ht="21.95" customHeight="1" x14ac:dyDescent="0.15">
      <c r="U239" s="213"/>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row>
    <row r="240" spans="1:90" ht="21.95" customHeight="1" x14ac:dyDescent="0.15">
      <c r="U240" s="213"/>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row>
    <row r="241" spans="1:103" s="101" customFormat="1" ht="15.75" customHeight="1" x14ac:dyDescent="0.15">
      <c r="V241" s="236"/>
      <c r="W241" s="236"/>
      <c r="X241" s="236"/>
      <c r="Y241" s="236"/>
      <c r="Z241" s="236"/>
      <c r="AA241" s="236"/>
      <c r="AB241" s="236"/>
      <c r="AC241" s="236"/>
      <c r="AD241" s="236"/>
      <c r="AE241" s="236"/>
      <c r="AF241" s="236"/>
      <c r="AG241" s="236"/>
      <c r="AH241" s="236"/>
      <c r="AI241" s="236"/>
      <c r="AJ241" s="236"/>
      <c r="AK241" s="236"/>
      <c r="AL241" s="236"/>
      <c r="AM241" s="236"/>
      <c r="AN241" s="236"/>
      <c r="AO241" s="236"/>
      <c r="AP241" s="236"/>
      <c r="AQ241" s="236"/>
      <c r="AR241" s="236"/>
      <c r="AS241" s="236"/>
      <c r="AT241" s="236"/>
      <c r="AU241" s="236"/>
      <c r="AV241" s="236"/>
      <c r="AW241" s="236"/>
      <c r="AX241" s="236"/>
      <c r="AY241" s="236"/>
      <c r="AZ241" s="236"/>
      <c r="BA241" s="236"/>
      <c r="BB241" s="236"/>
      <c r="BC241" s="236"/>
      <c r="BD241" s="236"/>
      <c r="BE241" s="236"/>
      <c r="BF241" s="236"/>
      <c r="BG241" s="236"/>
      <c r="BH241" s="236"/>
      <c r="BI241" s="236"/>
      <c r="BJ241" s="236"/>
      <c r="BK241" s="236"/>
      <c r="BL241" s="236"/>
      <c r="BM241" s="236"/>
      <c r="BN241" s="236"/>
      <c r="BO241" s="236"/>
      <c r="BP241" s="236"/>
      <c r="BQ241" s="236"/>
      <c r="BR241" s="236"/>
      <c r="BS241" s="236"/>
      <c r="BT241" s="236"/>
      <c r="BU241" s="236"/>
      <c r="BV241" s="236"/>
      <c r="BW241" s="236"/>
      <c r="BX241" s="236"/>
      <c r="BY241" s="236"/>
      <c r="BZ241" s="236"/>
      <c r="CA241" s="236"/>
      <c r="CB241" s="236"/>
      <c r="CC241" s="236"/>
      <c r="CD241" s="236"/>
      <c r="CE241" s="236"/>
      <c r="CF241" s="236"/>
      <c r="CG241" s="236"/>
      <c r="CH241" s="236"/>
      <c r="CI241" s="236"/>
      <c r="CJ241" s="236"/>
      <c r="CK241" s="236"/>
      <c r="CL241" s="236"/>
    </row>
    <row r="242" spans="1:103" ht="15.75" customHeight="1" x14ac:dyDescent="0.15">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20"/>
      <c r="BZ242" s="220"/>
      <c r="CA242" s="220"/>
      <c r="CB242" s="220"/>
      <c r="CC242" s="220"/>
      <c r="CD242" s="220"/>
      <c r="CE242" s="220"/>
      <c r="CF242" s="220"/>
      <c r="CG242" s="220"/>
      <c r="CH242" s="220"/>
      <c r="CI242" s="220"/>
      <c r="CJ242" s="220"/>
      <c r="CK242" s="220"/>
      <c r="CL242" s="220"/>
      <c r="CM242" s="220"/>
      <c r="CN242" s="220"/>
      <c r="CO242" s="220"/>
      <c r="CP242" s="220"/>
      <c r="CQ242" s="220"/>
      <c r="CR242" s="220"/>
      <c r="CS242" s="220"/>
      <c r="CT242" s="220"/>
      <c r="CU242" s="220"/>
      <c r="CV242" s="220"/>
      <c r="CW242" s="220"/>
      <c r="CX242" s="220"/>
      <c r="CY242" s="220"/>
    </row>
    <row r="243" spans="1:103" ht="15.75" customHeight="1" x14ac:dyDescent="0.15">
      <c r="U243" s="220"/>
      <c r="V243" s="220"/>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20"/>
      <c r="BK243" s="220"/>
      <c r="BL243" s="220"/>
      <c r="BM243" s="220"/>
      <c r="BN243" s="220"/>
      <c r="BO243" s="220"/>
      <c r="BP243" s="220"/>
      <c r="BQ243" s="220"/>
      <c r="BR243" s="220"/>
      <c r="BS243" s="220"/>
      <c r="BT243" s="220"/>
      <c r="BU243" s="220"/>
      <c r="BV243" s="220"/>
      <c r="BW243" s="220"/>
      <c r="BX243" s="220"/>
      <c r="BY243" s="220"/>
      <c r="BZ243" s="220"/>
      <c r="CA243" s="220"/>
      <c r="CB243" s="220"/>
      <c r="CC243" s="220"/>
      <c r="CD243" s="220"/>
      <c r="CE243" s="220"/>
      <c r="CF243" s="220"/>
      <c r="CG243" s="220"/>
      <c r="CH243" s="220"/>
      <c r="CI243" s="220"/>
      <c r="CJ243" s="220"/>
      <c r="CK243" s="220"/>
      <c r="CL243" s="220"/>
      <c r="CM243" s="220"/>
      <c r="CN243" s="220"/>
      <c r="CO243" s="220"/>
      <c r="CP243" s="220"/>
      <c r="CQ243" s="220"/>
      <c r="CR243" s="220"/>
      <c r="CS243" s="220"/>
      <c r="CT243" s="220"/>
      <c r="CU243" s="220"/>
      <c r="CV243" s="220"/>
      <c r="CW243" s="220"/>
      <c r="CX243" s="220"/>
      <c r="CY243" s="220"/>
    </row>
    <row r="244" spans="1:103" ht="21.95" customHeight="1" x14ac:dyDescent="0.15">
      <c r="U244" s="226"/>
      <c r="V244" s="239"/>
      <c r="W244" s="239"/>
      <c r="X244" s="239"/>
      <c r="Y244" s="239"/>
      <c r="Z244" s="239"/>
      <c r="AA244" s="239"/>
      <c r="AB244" s="239"/>
      <c r="AC244" s="239"/>
      <c r="AD244" s="239"/>
      <c r="AE244" s="239"/>
      <c r="AF244" s="239"/>
      <c r="AG244" s="239"/>
      <c r="AH244" s="239"/>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c r="CK244" s="214"/>
      <c r="CL244" s="214"/>
    </row>
    <row r="245" spans="1:103" ht="21.95" customHeight="1" x14ac:dyDescent="0.15">
      <c r="U245" s="226"/>
      <c r="V245" s="239"/>
      <c r="W245" s="239"/>
      <c r="X245" s="239"/>
      <c r="Y245" s="239"/>
      <c r="Z245" s="239"/>
      <c r="AA245" s="239"/>
      <c r="AB245" s="239"/>
      <c r="AC245" s="239"/>
      <c r="AD245" s="239"/>
      <c r="AE245" s="239"/>
      <c r="AF245" s="239"/>
      <c r="AG245" s="239"/>
      <c r="AH245" s="243"/>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4"/>
      <c r="BQ245" s="214"/>
      <c r="BR245" s="214"/>
      <c r="BS245" s="214"/>
      <c r="BT245" s="214"/>
      <c r="BU245" s="214"/>
      <c r="BV245" s="214"/>
      <c r="BW245" s="214"/>
      <c r="BX245" s="214"/>
      <c r="BY245" s="214"/>
      <c r="BZ245" s="214"/>
      <c r="CA245" s="214"/>
      <c r="CB245" s="214"/>
      <c r="CC245" s="214"/>
      <c r="CD245" s="214"/>
      <c r="CE245" s="214"/>
      <c r="CF245" s="214"/>
      <c r="CG245" s="214"/>
      <c r="CH245" s="214"/>
      <c r="CI245" s="214"/>
      <c r="CJ245" s="214"/>
      <c r="CK245" s="214"/>
      <c r="CL245" s="214"/>
    </row>
    <row r="246" spans="1:103" ht="8.1" customHeight="1" x14ac:dyDescent="0.15">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row>
    <row r="247" spans="1:103" ht="6.95" customHeight="1" x14ac:dyDescent="0.15">
      <c r="A247" s="132"/>
      <c r="B247" s="124"/>
      <c r="C247" s="124"/>
      <c r="D247" s="124"/>
      <c r="E247" s="124"/>
      <c r="F247" s="124"/>
      <c r="G247" s="124"/>
      <c r="H247" s="124"/>
      <c r="I247" s="124"/>
      <c r="J247" s="124"/>
      <c r="K247" s="124"/>
      <c r="L247" s="124"/>
      <c r="M247" s="124"/>
      <c r="N247" s="124"/>
      <c r="O247" s="124"/>
      <c r="P247" s="124"/>
      <c r="Q247" s="124"/>
      <c r="R247" s="124"/>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247"/>
      <c r="BW247" s="247"/>
      <c r="BX247" s="247"/>
      <c r="BY247" s="247"/>
      <c r="BZ247" s="247"/>
      <c r="CA247" s="247"/>
      <c r="CB247" s="247"/>
      <c r="CC247" s="247"/>
      <c r="CD247" s="247"/>
      <c r="CE247" s="129"/>
      <c r="CF247" s="129"/>
      <c r="CG247" s="129"/>
      <c r="CH247" s="129"/>
      <c r="CI247" s="129"/>
      <c r="CJ247" s="129"/>
      <c r="CK247" s="129"/>
      <c r="CL247" s="129"/>
    </row>
    <row r="248" spans="1:103" ht="24.95" customHeight="1" x14ac:dyDescent="0.15">
      <c r="A248" s="118" t="e">
        <f>" ■ 雇用情勢（"&amp;DBCS(TEXT(#REF!,"m月"))&amp;"）"</f>
        <v>#REF!</v>
      </c>
      <c r="B248" s="124"/>
      <c r="C248" s="124"/>
      <c r="D248" s="124"/>
      <c r="E248" s="124"/>
      <c r="F248" s="124"/>
      <c r="G248" s="124"/>
      <c r="H248" s="124"/>
      <c r="I248" s="124"/>
      <c r="J248" s="124"/>
      <c r="K248" s="124"/>
      <c r="L248" s="124"/>
      <c r="M248" s="124"/>
      <c r="N248" s="124"/>
      <c r="O248" s="124"/>
      <c r="P248" s="124"/>
      <c r="Q248" s="124"/>
      <c r="R248" s="124"/>
      <c r="U248" s="215"/>
      <c r="V248" s="214"/>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row>
    <row r="249" spans="1:103" ht="21.95" customHeight="1" x14ac:dyDescent="0.15">
      <c r="A249" s="136" t="s">
        <v>23</v>
      </c>
      <c r="B249" s="159"/>
      <c r="C249" s="159"/>
      <c r="D249" s="159"/>
      <c r="E249" s="159"/>
      <c r="F249" s="159"/>
      <c r="G249" s="159"/>
      <c r="H249" s="159"/>
      <c r="I249" s="159"/>
      <c r="J249" s="159"/>
      <c r="K249" s="159"/>
      <c r="L249" s="159"/>
      <c r="M249" s="159"/>
      <c r="N249" s="159"/>
      <c r="O249" s="159"/>
      <c r="P249" s="159"/>
      <c r="Q249" s="159"/>
      <c r="R249" s="15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row>
    <row r="250" spans="1:103" ht="21.95" customHeight="1" x14ac:dyDescent="0.15">
      <c r="A250" s="136" t="s">
        <v>63</v>
      </c>
      <c r="B250" s="160"/>
      <c r="C250" s="160"/>
      <c r="D250" s="160"/>
      <c r="E250" s="160"/>
      <c r="F250" s="160"/>
      <c r="G250" s="160"/>
      <c r="H250" s="160"/>
      <c r="I250" s="160"/>
      <c r="J250" s="160"/>
      <c r="K250" s="160"/>
      <c r="L250" s="160"/>
      <c r="M250" s="160"/>
      <c r="N250" s="160"/>
      <c r="O250" s="160"/>
      <c r="P250" s="160"/>
      <c r="Q250" s="160"/>
      <c r="R250" s="160"/>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row>
    <row r="251" spans="1:103" ht="21.95" customHeight="1" x14ac:dyDescent="0.15">
      <c r="A251" s="136" t="s">
        <v>88</v>
      </c>
      <c r="B251" s="160"/>
      <c r="C251" s="160"/>
      <c r="D251" s="160"/>
      <c r="E251" s="160"/>
      <c r="F251" s="160"/>
      <c r="G251" s="160"/>
      <c r="H251" s="160"/>
      <c r="I251" s="160"/>
      <c r="J251" s="160"/>
      <c r="K251" s="160"/>
      <c r="L251" s="160"/>
      <c r="M251" s="160"/>
      <c r="N251" s="160"/>
      <c r="O251" s="160"/>
      <c r="P251" s="160"/>
      <c r="Q251" s="160"/>
      <c r="R251" s="160"/>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row>
    <row r="252" spans="1:103" ht="21.95" customHeight="1" x14ac:dyDescent="0.15">
      <c r="A252" s="136" t="s">
        <v>89</v>
      </c>
      <c r="B252" s="159"/>
      <c r="C252" s="159"/>
      <c r="D252" s="159"/>
      <c r="E252" s="159"/>
      <c r="F252" s="159"/>
      <c r="G252" s="159"/>
      <c r="H252" s="159"/>
      <c r="I252" s="159"/>
      <c r="J252" s="159"/>
      <c r="K252" s="159"/>
      <c r="L252" s="159"/>
      <c r="M252" s="159"/>
      <c r="N252" s="159"/>
      <c r="O252" s="159"/>
      <c r="P252" s="159"/>
      <c r="Q252" s="159"/>
      <c r="R252" s="15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row>
    <row r="253" spans="1:103" ht="6.95" customHeight="1" x14ac:dyDescent="0.15">
      <c r="A253" s="132"/>
      <c r="B253" s="124"/>
      <c r="C253" s="124"/>
      <c r="D253" s="124"/>
      <c r="E253" s="124"/>
      <c r="F253" s="124"/>
      <c r="G253" s="124"/>
      <c r="H253" s="124"/>
      <c r="I253" s="124"/>
      <c r="J253" s="124"/>
      <c r="K253" s="124"/>
      <c r="L253" s="124"/>
      <c r="M253" s="124"/>
      <c r="N253" s="124"/>
      <c r="O253" s="124"/>
      <c r="P253" s="124"/>
      <c r="Q253" s="124"/>
      <c r="R253" s="124"/>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247"/>
      <c r="BW253" s="247"/>
      <c r="BX253" s="247"/>
      <c r="BY253" s="247"/>
      <c r="BZ253" s="247"/>
      <c r="CA253" s="247"/>
      <c r="CB253" s="247"/>
      <c r="CC253" s="247"/>
      <c r="CD253" s="247"/>
      <c r="CE253" s="129"/>
      <c r="CF253" s="129"/>
      <c r="CG253" s="129"/>
      <c r="CH253" s="129"/>
      <c r="CI253" s="129"/>
      <c r="CJ253" s="129"/>
      <c r="CK253" s="129"/>
      <c r="CL253" s="129"/>
    </row>
    <row r="254" spans="1:103" s="102" customFormat="1" ht="8.1" customHeight="1" x14ac:dyDescent="0.15">
      <c r="A254" s="139"/>
      <c r="B254" s="139"/>
      <c r="C254" s="139"/>
      <c r="D254" s="139"/>
      <c r="E254" s="139"/>
      <c r="F254" s="139"/>
      <c r="G254" s="139"/>
      <c r="H254" s="139"/>
      <c r="I254" s="139"/>
      <c r="J254" s="139"/>
      <c r="K254" s="139"/>
      <c r="L254" s="139"/>
      <c r="M254" s="139"/>
      <c r="N254" s="139"/>
      <c r="O254" s="139"/>
      <c r="P254" s="139"/>
      <c r="Q254" s="139"/>
      <c r="R254" s="13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row>
    <row r="255" spans="1:103" s="102" customFormat="1" ht="21.95" customHeight="1" x14ac:dyDescent="0.15">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row>
    <row r="256" spans="1:103" s="102" customFormat="1" ht="21.95" customHeight="1" x14ac:dyDescent="0.15">
      <c r="U256" s="213"/>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row>
    <row r="257" spans="1:84" s="102" customFormat="1" ht="21.95" customHeight="1" x14ac:dyDescent="0.15">
      <c r="U257" s="216"/>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row>
    <row r="258" spans="1:84" s="102" customFormat="1" ht="21.95" customHeight="1" x14ac:dyDescent="0.15">
      <c r="U258" s="218"/>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c r="BH258" s="240"/>
      <c r="BI258" s="240"/>
      <c r="BJ258" s="240"/>
      <c r="BK258" s="240"/>
      <c r="BL258" s="240"/>
      <c r="BM258" s="240"/>
      <c r="BN258" s="240"/>
      <c r="BO258" s="240"/>
      <c r="BP258" s="240"/>
      <c r="BQ258" s="240"/>
      <c r="BR258" s="240"/>
      <c r="BS258" s="240"/>
      <c r="BT258" s="240"/>
      <c r="BU258" s="240"/>
      <c r="BV258" s="240"/>
      <c r="BW258" s="240"/>
      <c r="BX258" s="240"/>
      <c r="BY258" s="240"/>
      <c r="BZ258" s="240"/>
      <c r="CA258" s="240"/>
      <c r="CB258" s="240"/>
      <c r="CC258" s="240"/>
      <c r="CD258" s="233"/>
      <c r="CE258" s="240"/>
      <c r="CF258" s="233"/>
    </row>
    <row r="259" spans="1:84" s="102" customFormat="1" ht="21.95" customHeight="1" x14ac:dyDescent="0.15">
      <c r="U259" s="227"/>
      <c r="V259" s="241"/>
      <c r="W259" s="241"/>
      <c r="X259" s="241"/>
      <c r="Y259" s="241"/>
      <c r="Z259" s="241"/>
      <c r="AA259" s="241"/>
      <c r="AB259" s="241"/>
      <c r="AC259" s="241"/>
      <c r="AD259" s="241"/>
      <c r="AE259" s="242"/>
      <c r="AF259" s="242"/>
      <c r="AG259" s="242"/>
      <c r="AH259" s="242"/>
      <c r="AI259" s="242"/>
      <c r="AJ259" s="242"/>
      <c r="AK259" s="242"/>
      <c r="AL259" s="242"/>
      <c r="AM259" s="242"/>
      <c r="AN259" s="242"/>
      <c r="AO259" s="242"/>
      <c r="AP259" s="242"/>
      <c r="AQ259" s="242"/>
      <c r="AR259" s="242"/>
      <c r="AS259" s="242"/>
      <c r="AT259" s="242"/>
      <c r="AU259" s="242"/>
      <c r="AV259" s="242"/>
      <c r="AW259" s="242"/>
      <c r="AX259" s="242"/>
      <c r="AY259" s="242"/>
      <c r="AZ259" s="242"/>
      <c r="BA259" s="242"/>
      <c r="BB259" s="242"/>
      <c r="BC259" s="242"/>
      <c r="BD259" s="242"/>
      <c r="BE259" s="242"/>
      <c r="BF259" s="242"/>
      <c r="BG259" s="242"/>
      <c r="BH259" s="242"/>
      <c r="BI259" s="242"/>
      <c r="BJ259" s="242"/>
      <c r="BK259" s="242"/>
      <c r="BL259" s="242"/>
      <c r="BM259" s="242"/>
      <c r="BN259" s="242"/>
      <c r="BO259" s="242"/>
      <c r="BP259" s="242"/>
      <c r="BQ259" s="242"/>
      <c r="BR259" s="242"/>
      <c r="BS259" s="242"/>
      <c r="BT259" s="242"/>
      <c r="BU259" s="242"/>
      <c r="BV259" s="242"/>
      <c r="BW259" s="242"/>
      <c r="BX259" s="242"/>
      <c r="BY259" s="242"/>
      <c r="BZ259" s="242"/>
      <c r="CA259" s="242"/>
      <c r="CB259" s="242"/>
      <c r="CC259" s="242"/>
      <c r="CD259" s="242"/>
      <c r="CE259" s="242"/>
      <c r="CF259" s="242"/>
    </row>
    <row r="260" spans="1:84" s="102" customFormat="1" ht="21.95" customHeight="1" x14ac:dyDescent="0.15">
      <c r="U260" s="227"/>
      <c r="V260" s="241"/>
      <c r="W260" s="241"/>
      <c r="X260" s="241"/>
      <c r="Y260" s="241"/>
      <c r="Z260" s="241"/>
      <c r="AA260" s="241"/>
      <c r="AB260" s="241"/>
      <c r="AC260" s="241"/>
      <c r="AD260" s="241"/>
      <c r="AE260" s="242"/>
      <c r="AF260" s="242"/>
      <c r="AG260" s="242"/>
      <c r="AH260" s="242"/>
      <c r="AI260" s="242"/>
      <c r="AJ260" s="242"/>
      <c r="AK260" s="242"/>
      <c r="AL260" s="242"/>
      <c r="AM260" s="242"/>
      <c r="AN260" s="242"/>
      <c r="AO260" s="242"/>
      <c r="AP260" s="242"/>
      <c r="AQ260" s="242"/>
      <c r="AR260" s="242"/>
      <c r="AS260" s="242"/>
      <c r="AT260" s="242"/>
      <c r="AU260" s="242"/>
      <c r="AV260" s="242"/>
      <c r="AW260" s="242"/>
      <c r="AX260" s="242"/>
      <c r="AY260" s="242"/>
      <c r="AZ260" s="242"/>
      <c r="BA260" s="242"/>
      <c r="BB260" s="242"/>
      <c r="BC260" s="242"/>
      <c r="BD260" s="242"/>
      <c r="BE260" s="242"/>
      <c r="BF260" s="242"/>
      <c r="BG260" s="242"/>
      <c r="BH260" s="242"/>
      <c r="BI260" s="242"/>
      <c r="BJ260" s="242"/>
      <c r="BK260" s="242"/>
      <c r="BL260" s="242"/>
      <c r="BM260" s="242"/>
      <c r="BN260" s="242"/>
      <c r="BO260" s="242"/>
      <c r="BP260" s="242"/>
      <c r="BQ260" s="242"/>
      <c r="BR260" s="242"/>
      <c r="BS260" s="242"/>
      <c r="BT260" s="242"/>
      <c r="BU260" s="242"/>
      <c r="BV260" s="242"/>
      <c r="BW260" s="242"/>
      <c r="BX260" s="242"/>
      <c r="BY260" s="242"/>
      <c r="BZ260" s="242"/>
      <c r="CA260" s="242"/>
      <c r="CB260" s="242"/>
      <c r="CC260" s="242"/>
      <c r="CD260" s="242"/>
      <c r="CE260" s="242"/>
      <c r="CF260" s="242"/>
    </row>
    <row r="261" spans="1:84" s="102" customFormat="1" ht="21.95" customHeight="1" x14ac:dyDescent="0.15">
      <c r="U261" s="194"/>
      <c r="V261" s="194"/>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row>
    <row r="262" spans="1:84" s="102" customFormat="1" ht="21.95" customHeight="1" x14ac:dyDescent="0.15">
      <c r="B262" s="161"/>
      <c r="C262" s="161"/>
      <c r="D262" s="161"/>
      <c r="E262" s="161"/>
      <c r="U262" s="215"/>
      <c r="V262" s="214"/>
      <c r="W262" s="228"/>
      <c r="X262" s="228"/>
      <c r="Y262" s="228"/>
      <c r="Z262" s="228"/>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row>
    <row r="263" spans="1:84" s="102" customFormat="1" ht="6.95" customHeight="1" x14ac:dyDescent="0.15">
      <c r="B263" s="161"/>
      <c r="C263" s="161"/>
      <c r="D263" s="161"/>
      <c r="E263" s="161"/>
      <c r="U263" s="194"/>
      <c r="V263" s="194"/>
      <c r="W263" s="228"/>
      <c r="X263" s="228"/>
      <c r="Y263" s="228"/>
      <c r="Z263" s="228"/>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row>
    <row r="264" spans="1:84" s="102" customFormat="1" ht="15.95" customHeight="1" x14ac:dyDescent="0.15">
      <c r="B264" s="102" t="e">
        <f>"ハローワーク別有効求人倍率（原数値・全数）"&amp;DBCS(TEXT(#REF!,"ggge年m月"))</f>
        <v>#REF!</v>
      </c>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V264" s="228"/>
      <c r="BW264" s="228"/>
      <c r="BX264" s="228"/>
      <c r="BY264" s="228"/>
      <c r="BZ264" s="228"/>
      <c r="CA264" s="228"/>
      <c r="CB264" s="228"/>
      <c r="CC264" s="228"/>
      <c r="CD264" s="228"/>
    </row>
    <row r="265" spans="1:84" s="103" customFormat="1" ht="15.95" customHeight="1" x14ac:dyDescent="0.15">
      <c r="B265" s="400" t="s">
        <v>5</v>
      </c>
      <c r="C265" s="392"/>
      <c r="D265" s="400" t="s">
        <v>4</v>
      </c>
      <c r="E265" s="401"/>
      <c r="F265" s="392"/>
      <c r="G265" s="400" t="s">
        <v>6</v>
      </c>
      <c r="H265" s="392"/>
      <c r="I265" s="400" t="s">
        <v>8</v>
      </c>
      <c r="J265" s="393"/>
      <c r="K265" s="387" t="s">
        <v>11</v>
      </c>
      <c r="L265" s="388"/>
      <c r="M265" s="401" t="s">
        <v>3</v>
      </c>
      <c r="N265" s="392"/>
      <c r="O265" s="400" t="s">
        <v>10</v>
      </c>
      <c r="P265" s="392"/>
      <c r="Q265" s="400" t="s">
        <v>12</v>
      </c>
      <c r="R265" s="392"/>
      <c r="BI265" s="245"/>
      <c r="BJ265" s="245"/>
      <c r="BK265" s="245"/>
      <c r="BL265" s="247"/>
      <c r="BM265" s="247"/>
      <c r="BN265" s="247"/>
      <c r="BO265" s="247"/>
      <c r="BP265" s="247"/>
      <c r="BQ265" s="247"/>
      <c r="BR265" s="247"/>
      <c r="BS265" s="247"/>
      <c r="BT265" s="247"/>
      <c r="BU265" s="247"/>
    </row>
    <row r="266" spans="1:84" s="103" customFormat="1" ht="15.95" customHeight="1" x14ac:dyDescent="0.15">
      <c r="A266" s="140"/>
      <c r="B266" s="396">
        <v>1.01</v>
      </c>
      <c r="C266" s="397"/>
      <c r="D266" s="382">
        <v>1.2</v>
      </c>
      <c r="E266" s="380"/>
      <c r="F266" s="381"/>
      <c r="G266" s="382">
        <v>0.95</v>
      </c>
      <c r="H266" s="383"/>
      <c r="I266" s="398">
        <v>1.06</v>
      </c>
      <c r="J266" s="399"/>
      <c r="K266" s="370">
        <v>1.07</v>
      </c>
      <c r="L266" s="372"/>
      <c r="M266" s="385">
        <v>1.19</v>
      </c>
      <c r="N266" s="386"/>
      <c r="O266" s="382">
        <v>0.9</v>
      </c>
      <c r="P266" s="381"/>
      <c r="Q266" s="382">
        <v>0.8</v>
      </c>
      <c r="R266" s="383"/>
      <c r="S266" s="140"/>
      <c r="T266" s="140"/>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246"/>
      <c r="BJ266" s="246"/>
      <c r="BK266" s="246"/>
      <c r="BL266" s="102"/>
      <c r="BM266" s="102"/>
      <c r="BN266" s="102"/>
      <c r="BO266" s="102"/>
      <c r="BP266" s="102"/>
      <c r="BQ266" s="102"/>
      <c r="BR266" s="102"/>
      <c r="BS266" s="102"/>
      <c r="BT266" s="102"/>
      <c r="BU266" s="102"/>
    </row>
    <row r="267" spans="1:84" s="103" customFormat="1" ht="15.95" customHeight="1" x14ac:dyDescent="0.15">
      <c r="A267" s="140"/>
      <c r="B267" s="387" t="s">
        <v>13</v>
      </c>
      <c r="C267" s="388"/>
      <c r="D267" s="389" t="s">
        <v>15</v>
      </c>
      <c r="E267" s="389"/>
      <c r="F267" s="390"/>
      <c r="G267" s="391" t="s">
        <v>22</v>
      </c>
      <c r="H267" s="392"/>
      <c r="I267" s="391" t="s">
        <v>16</v>
      </c>
      <c r="J267" s="392"/>
      <c r="K267" s="391" t="s">
        <v>17</v>
      </c>
      <c r="L267" s="393"/>
      <c r="M267" s="394" t="s">
        <v>18</v>
      </c>
      <c r="N267" s="395"/>
      <c r="O267" s="394" t="s">
        <v>19</v>
      </c>
      <c r="P267" s="388"/>
      <c r="Q267" s="198"/>
      <c r="R267" s="198"/>
      <c r="S267" s="194"/>
      <c r="T267" s="148"/>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246"/>
      <c r="BJ267" s="246"/>
      <c r="BK267" s="246"/>
      <c r="BL267" s="102"/>
      <c r="BM267" s="102"/>
      <c r="BN267" s="102"/>
      <c r="BO267" s="102"/>
      <c r="BP267" s="102"/>
      <c r="BQ267" s="102"/>
      <c r="BR267" s="102"/>
      <c r="BS267" s="102"/>
      <c r="BT267" s="102"/>
      <c r="BU267" s="102"/>
    </row>
    <row r="268" spans="1:84" s="103" customFormat="1" ht="15.95" customHeight="1" x14ac:dyDescent="0.15">
      <c r="A268" s="140"/>
      <c r="B268" s="370">
        <v>1.1000000000000001</v>
      </c>
      <c r="C268" s="371"/>
      <c r="D268" s="379">
        <v>0.9</v>
      </c>
      <c r="E268" s="380"/>
      <c r="F268" s="381"/>
      <c r="G268" s="382">
        <v>0.8</v>
      </c>
      <c r="H268" s="381"/>
      <c r="I268" s="382">
        <v>0.96</v>
      </c>
      <c r="J268" s="383"/>
      <c r="K268" s="382">
        <v>0.61</v>
      </c>
      <c r="L268" s="384"/>
      <c r="M268" s="370">
        <v>0.85</v>
      </c>
      <c r="N268" s="371"/>
      <c r="O268" s="370">
        <v>1.02</v>
      </c>
      <c r="P268" s="372"/>
      <c r="Q268" s="194"/>
      <c r="R268" s="194"/>
      <c r="S268" s="194"/>
      <c r="T268" s="148"/>
      <c r="U268" s="140"/>
      <c r="V268" s="140"/>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R268" s="102"/>
      <c r="BS268" s="102"/>
    </row>
    <row r="269" spans="1:84" s="103" customFormat="1" ht="6.95" customHeight="1" x14ac:dyDescent="0.15">
      <c r="A269" s="140"/>
      <c r="B269" s="148"/>
      <c r="C269" s="148"/>
      <c r="D269" s="140"/>
      <c r="E269" s="140"/>
      <c r="F269" s="148"/>
      <c r="G269" s="148"/>
      <c r="H269" s="140"/>
      <c r="I269" s="140"/>
      <c r="J269" s="194"/>
      <c r="K269" s="140"/>
      <c r="L269" s="148"/>
      <c r="M269" s="148"/>
      <c r="N269" s="140"/>
      <c r="O269" s="140"/>
      <c r="P269" s="194"/>
      <c r="Q269" s="140"/>
      <c r="R269" s="194"/>
      <c r="U269" s="140"/>
      <c r="V269" s="140"/>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V269" s="97"/>
      <c r="BW269" s="97"/>
      <c r="BX269" s="97"/>
      <c r="BY269" s="97"/>
      <c r="BZ269" s="97"/>
      <c r="CA269" s="97"/>
      <c r="CB269" s="97"/>
      <c r="CC269" s="97"/>
      <c r="CD269" s="97"/>
    </row>
    <row r="270" spans="1:84" x14ac:dyDescent="0.15">
      <c r="BI270" s="103"/>
      <c r="BJ270" s="103"/>
      <c r="BK270" s="103"/>
      <c r="BL270" s="103"/>
      <c r="BM270" s="103"/>
      <c r="BN270" s="103"/>
      <c r="BO270" s="103"/>
      <c r="BP270" s="103"/>
      <c r="BQ270" s="103"/>
      <c r="BR270" s="103"/>
      <c r="BS270" s="103"/>
      <c r="BT270" s="103"/>
      <c r="BU270" s="103"/>
    </row>
    <row r="271" spans="1:84" x14ac:dyDescent="0.15">
      <c r="BL271" s="103"/>
      <c r="BM271" s="103"/>
      <c r="BN271" s="103"/>
      <c r="BO271" s="103"/>
      <c r="BP271" s="103"/>
      <c r="BQ271" s="103"/>
      <c r="BR271" s="103"/>
      <c r="BS271" s="103"/>
      <c r="BT271" s="103"/>
      <c r="BU271" s="103"/>
    </row>
    <row r="272" spans="1:84" x14ac:dyDescent="0.15">
      <c r="BR272" s="103"/>
      <c r="BS272" s="103"/>
    </row>
  </sheetData>
  <mergeCells count="53">
    <mergeCell ref="A4:R4"/>
    <mergeCell ref="M8:R8"/>
    <mergeCell ref="M9:R9"/>
    <mergeCell ref="M10:R10"/>
    <mergeCell ref="F23:Q23"/>
    <mergeCell ref="F27:Q27"/>
    <mergeCell ref="F31:Q31"/>
    <mergeCell ref="B96:Q96"/>
    <mergeCell ref="B115:Q115"/>
    <mergeCell ref="B119:Q119"/>
    <mergeCell ref="B166:Q166"/>
    <mergeCell ref="B265:C265"/>
    <mergeCell ref="D265:F265"/>
    <mergeCell ref="G265:H265"/>
    <mergeCell ref="I265:J265"/>
    <mergeCell ref="K265:L265"/>
    <mergeCell ref="M265:N265"/>
    <mergeCell ref="O265:P265"/>
    <mergeCell ref="Q265:R265"/>
    <mergeCell ref="Q266:R266"/>
    <mergeCell ref="B267:C267"/>
    <mergeCell ref="D267:F267"/>
    <mergeCell ref="G267:H267"/>
    <mergeCell ref="I267:J267"/>
    <mergeCell ref="K267:L267"/>
    <mergeCell ref="M267:N267"/>
    <mergeCell ref="O267:P267"/>
    <mergeCell ref="B266:C266"/>
    <mergeCell ref="D266:F266"/>
    <mergeCell ref="G266:H266"/>
    <mergeCell ref="I266:J266"/>
    <mergeCell ref="K266:L266"/>
    <mergeCell ref="G268:H268"/>
    <mergeCell ref="I268:J268"/>
    <mergeCell ref="K268:L268"/>
    <mergeCell ref="M266:N266"/>
    <mergeCell ref="O266:P266"/>
    <mergeCell ref="M268:N268"/>
    <mergeCell ref="O268:P268"/>
    <mergeCell ref="B16:Q17"/>
    <mergeCell ref="F35:Q36"/>
    <mergeCell ref="F48:Q49"/>
    <mergeCell ref="H53:Q54"/>
    <mergeCell ref="H57:Q58"/>
    <mergeCell ref="H61:Q62"/>
    <mergeCell ref="F138:Q139"/>
    <mergeCell ref="H142:Q143"/>
    <mergeCell ref="H146:Q147"/>
    <mergeCell ref="H184:Q186"/>
    <mergeCell ref="I188:Q189"/>
    <mergeCell ref="I193:Q194"/>
    <mergeCell ref="B268:C268"/>
    <mergeCell ref="D268:F268"/>
  </mergeCells>
  <phoneticPr fontId="22"/>
  <pageMargins left="0.59055118110236227" right="0.59055118110236227" top="0.39370078740157483" bottom="0.19685039370078741" header="0.27559055118110237" footer="0.27559055118110237"/>
  <pageSetup paperSize="9" scale="99" orientation="portrait" r:id="rId1"/>
  <headerFooter alignWithMargins="0">
    <oddFooter>&amp;C&amp;P</oddFooter>
  </headerFooter>
  <rowBreaks count="5" manualBreakCount="5">
    <brk id="43" max="16383" man="1"/>
    <brk id="89" max="16383" man="1"/>
    <brk id="133" max="16383" man="1"/>
    <brk id="179" max="16383" man="1"/>
    <brk id="22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sheetPr>
  <dimension ref="A1:CZ272"/>
  <sheetViews>
    <sheetView showGridLines="0" view="pageBreakPreview" zoomScale="110" zoomScaleSheetLayoutView="110" workbookViewId="0">
      <selection activeCell="D266" sqref="D266:E266"/>
    </sheetView>
  </sheetViews>
  <sheetFormatPr defaultColWidth="3.125" defaultRowHeight="18" x14ac:dyDescent="0.15"/>
  <cols>
    <col min="1" max="1" width="2.625" style="97" customWidth="1"/>
    <col min="2" max="3" width="5.375" style="97" customWidth="1"/>
    <col min="4" max="17" width="5.625" style="97" customWidth="1"/>
    <col min="18" max="18" width="1.625" style="97" customWidth="1"/>
    <col min="19" max="19" width="3.125" style="97"/>
    <col min="20" max="20" width="12.75" style="97" customWidth="1"/>
    <col min="21" max="72" width="5.625" style="97" customWidth="1"/>
    <col min="73" max="74" width="5.375" style="97" customWidth="1"/>
    <col min="75" max="77" width="5.75" style="97" customWidth="1"/>
    <col min="78" max="89" width="5.625" style="97" customWidth="1"/>
    <col min="90" max="90" width="5.5" style="97" customWidth="1"/>
    <col min="91" max="92" width="5.625" style="97" customWidth="1"/>
    <col min="93" max="16384" width="3.125" style="97"/>
  </cols>
  <sheetData>
    <row r="1" spans="1:20" ht="15.95" customHeight="1" x14ac:dyDescent="0.15">
      <c r="P1" s="196"/>
      <c r="Q1" s="197"/>
      <c r="R1" s="147"/>
      <c r="S1" s="129"/>
    </row>
    <row r="2" spans="1:20" ht="15.95" customHeight="1" x14ac:dyDescent="0.15">
      <c r="P2" s="197"/>
      <c r="Q2" s="197"/>
      <c r="R2" s="147"/>
      <c r="S2" s="129"/>
    </row>
    <row r="3" spans="1:20" ht="15.95" customHeight="1" x14ac:dyDescent="0.15"/>
    <row r="4" spans="1:20" ht="30" customHeight="1" x14ac:dyDescent="0.15">
      <c r="A4" s="406" t="e">
        <f>"県内経済動向調査結果（"&amp;DBCS(TEXT(#REF!,"ggge年m月"))&amp;"分）"</f>
        <v>#REF!</v>
      </c>
      <c r="B4" s="406"/>
      <c r="C4" s="406"/>
      <c r="D4" s="406"/>
      <c r="E4" s="406"/>
      <c r="F4" s="406"/>
      <c r="G4" s="406"/>
      <c r="H4" s="406"/>
      <c r="I4" s="406"/>
      <c r="J4" s="406"/>
      <c r="K4" s="406"/>
      <c r="L4" s="406"/>
      <c r="M4" s="406"/>
      <c r="N4" s="406"/>
      <c r="O4" s="406"/>
      <c r="P4" s="406"/>
      <c r="Q4" s="406"/>
    </row>
    <row r="5" spans="1:20" ht="15.95" customHeight="1" x14ac:dyDescent="0.15">
      <c r="A5" s="104"/>
      <c r="B5" s="141"/>
      <c r="C5" s="141"/>
      <c r="D5" s="141"/>
      <c r="E5" s="141"/>
      <c r="F5" s="141"/>
      <c r="G5" s="141"/>
      <c r="H5" s="141"/>
      <c r="I5" s="141"/>
      <c r="J5" s="141"/>
      <c r="K5" s="141"/>
      <c r="L5" s="141"/>
      <c r="M5" s="141"/>
      <c r="N5" s="141"/>
      <c r="O5" s="141"/>
      <c r="P5" s="141"/>
      <c r="Q5" s="141"/>
    </row>
    <row r="6" spans="1:20" ht="15.95" customHeight="1" x14ac:dyDescent="0.15">
      <c r="P6" s="129"/>
      <c r="Q6" s="129"/>
      <c r="R6" s="129"/>
      <c r="S6" s="129"/>
    </row>
    <row r="7" spans="1:20" ht="15.95" customHeight="1" x14ac:dyDescent="0.15"/>
    <row r="8" spans="1:20" ht="18" customHeight="1" x14ac:dyDescent="0.15">
      <c r="A8" s="105"/>
      <c r="B8" s="142"/>
      <c r="C8" s="142"/>
      <c r="D8" s="142"/>
      <c r="E8" s="142"/>
      <c r="F8" s="142"/>
      <c r="G8" s="142"/>
      <c r="H8" s="142"/>
      <c r="I8" s="142"/>
      <c r="J8" s="142"/>
      <c r="K8" s="142"/>
      <c r="L8" s="407" t="e">
        <f>DBCS(TEXT(#REF!,"ggge年m月d日"))</f>
        <v>#REF!</v>
      </c>
      <c r="M8" s="407"/>
      <c r="N8" s="407"/>
      <c r="O8" s="407"/>
      <c r="P8" s="407"/>
      <c r="Q8" s="407"/>
    </row>
    <row r="9" spans="1:20" ht="18" customHeight="1" x14ac:dyDescent="0.15">
      <c r="B9" s="142"/>
      <c r="C9" s="142"/>
      <c r="D9" s="142"/>
      <c r="E9" s="142"/>
      <c r="F9" s="142"/>
      <c r="G9" s="142"/>
      <c r="H9" s="142"/>
      <c r="I9" s="142"/>
      <c r="J9" s="142"/>
      <c r="K9" s="142"/>
      <c r="L9" s="408" t="s">
        <v>29</v>
      </c>
      <c r="M9" s="408"/>
      <c r="N9" s="408"/>
      <c r="O9" s="408"/>
      <c r="P9" s="408"/>
      <c r="Q9" s="408"/>
    </row>
    <row r="10" spans="1:20" ht="18" customHeight="1" x14ac:dyDescent="0.15">
      <c r="B10" s="142"/>
      <c r="C10" s="142"/>
      <c r="D10" s="142"/>
      <c r="E10" s="142"/>
      <c r="F10" s="142"/>
      <c r="G10" s="142"/>
      <c r="H10" s="142"/>
      <c r="I10" s="142"/>
      <c r="J10" s="142"/>
      <c r="K10" s="142"/>
      <c r="L10" s="408" t="s">
        <v>24</v>
      </c>
      <c r="M10" s="408"/>
      <c r="N10" s="408"/>
      <c r="O10" s="408"/>
      <c r="P10" s="408"/>
      <c r="Q10" s="408"/>
    </row>
    <row r="11" spans="1:20" ht="15.95" customHeight="1" x14ac:dyDescent="0.15">
      <c r="A11" s="106"/>
      <c r="B11" s="142"/>
      <c r="C11" s="142"/>
      <c r="D11" s="142"/>
      <c r="E11" s="142"/>
      <c r="F11" s="142"/>
      <c r="G11" s="142"/>
      <c r="H11" s="142"/>
      <c r="I11" s="142"/>
      <c r="J11" s="142"/>
      <c r="K11" s="142"/>
      <c r="L11" s="142"/>
      <c r="M11" s="142"/>
      <c r="N11" s="142"/>
      <c r="O11" s="142"/>
      <c r="P11" s="142"/>
      <c r="Q11" s="142"/>
    </row>
    <row r="12" spans="1:20" ht="15.95" customHeight="1" x14ac:dyDescent="0.15">
      <c r="A12" s="106"/>
      <c r="B12" s="142"/>
      <c r="C12" s="142"/>
      <c r="D12" s="142"/>
      <c r="E12" s="142"/>
      <c r="F12" s="142"/>
      <c r="G12" s="142"/>
      <c r="H12" s="142"/>
      <c r="I12" s="142"/>
      <c r="J12" s="142"/>
      <c r="K12" s="142"/>
      <c r="L12" s="142"/>
      <c r="M12" s="142"/>
      <c r="N12" s="142"/>
      <c r="O12" s="142"/>
      <c r="P12" s="142"/>
      <c r="Q12" s="142"/>
      <c r="T12" s="98"/>
    </row>
    <row r="13" spans="1:20" ht="15.95" customHeight="1" x14ac:dyDescent="0.15"/>
    <row r="14" spans="1:20" ht="6.95" customHeight="1" x14ac:dyDescent="0.15">
      <c r="A14" s="107"/>
      <c r="B14" s="143"/>
      <c r="C14" s="143"/>
      <c r="D14" s="143"/>
      <c r="E14" s="143"/>
      <c r="F14" s="143"/>
      <c r="G14" s="143"/>
      <c r="H14" s="143"/>
      <c r="I14" s="143"/>
      <c r="J14" s="143"/>
      <c r="K14" s="143"/>
      <c r="L14" s="143"/>
      <c r="M14" s="143"/>
      <c r="N14" s="143"/>
      <c r="O14" s="143"/>
      <c r="P14" s="143"/>
      <c r="Q14" s="199"/>
      <c r="R14" s="210"/>
    </row>
    <row r="15" spans="1:20" ht="30" customHeight="1" x14ac:dyDescent="0.15">
      <c r="A15" s="108" t="s">
        <v>0</v>
      </c>
      <c r="B15" s="110"/>
      <c r="C15" s="110"/>
      <c r="D15" s="110"/>
      <c r="E15" s="110"/>
      <c r="F15" s="110"/>
      <c r="G15" s="110"/>
      <c r="H15" s="147"/>
      <c r="I15" s="110"/>
      <c r="J15" s="110"/>
      <c r="K15" s="110"/>
      <c r="L15" s="110"/>
      <c r="M15" s="110"/>
      <c r="N15" s="110"/>
      <c r="O15" s="110"/>
      <c r="P15" s="110"/>
      <c r="Q15" s="200"/>
      <c r="R15" s="210"/>
    </row>
    <row r="16" spans="1:20" s="98" customFormat="1" ht="30" customHeight="1" x14ac:dyDescent="0.15">
      <c r="A16" s="108"/>
      <c r="B16" s="110" t="e">
        <f>LEFT(#REF!,26)</f>
        <v>#REF!</v>
      </c>
      <c r="C16" s="251"/>
      <c r="D16" s="251"/>
      <c r="E16" s="251"/>
      <c r="F16" s="251"/>
      <c r="G16" s="251"/>
      <c r="H16" s="251"/>
      <c r="I16" s="251"/>
      <c r="J16" s="251"/>
      <c r="K16" s="251"/>
      <c r="L16" s="251"/>
      <c r="M16" s="251"/>
      <c r="N16" s="251"/>
      <c r="O16" s="251"/>
      <c r="P16" s="251"/>
      <c r="Q16" s="201"/>
      <c r="R16" s="211"/>
    </row>
    <row r="17" spans="1:18" s="98" customFormat="1" ht="30" customHeight="1" x14ac:dyDescent="0.15">
      <c r="A17" s="108"/>
      <c r="B17" s="110" t="e">
        <f>MID(#REF!,27,26)</f>
        <v>#REF!</v>
      </c>
      <c r="C17" s="251"/>
      <c r="D17" s="251"/>
      <c r="E17" s="251"/>
      <c r="F17" s="251"/>
      <c r="G17" s="251"/>
      <c r="H17" s="251"/>
      <c r="I17" s="251"/>
      <c r="J17" s="251"/>
      <c r="K17" s="251"/>
      <c r="L17" s="251"/>
      <c r="M17" s="251"/>
      <c r="N17" s="251"/>
      <c r="O17" s="251"/>
      <c r="P17" s="251"/>
      <c r="Q17" s="201"/>
      <c r="R17" s="211"/>
    </row>
    <row r="18" spans="1:18" ht="30" customHeight="1" x14ac:dyDescent="0.15">
      <c r="A18" s="108"/>
      <c r="B18" s="110" t="e">
        <f>MID(#REF!,53,26)</f>
        <v>#REF!</v>
      </c>
      <c r="C18" s="251"/>
      <c r="D18" s="251"/>
      <c r="E18" s="251"/>
      <c r="F18" s="251"/>
      <c r="G18" s="251"/>
      <c r="H18" s="251"/>
      <c r="I18" s="251"/>
      <c r="J18" s="251"/>
      <c r="K18" s="251"/>
      <c r="L18" s="251"/>
      <c r="M18" s="251"/>
      <c r="N18" s="251"/>
      <c r="O18" s="251"/>
      <c r="P18" s="251"/>
      <c r="Q18" s="201"/>
      <c r="R18" s="210"/>
    </row>
    <row r="19" spans="1:18" ht="30" customHeight="1" x14ac:dyDescent="0.15">
      <c r="A19" s="108"/>
      <c r="B19" s="110"/>
      <c r="C19" s="251"/>
      <c r="D19" s="251"/>
      <c r="E19" s="251"/>
      <c r="F19" s="251"/>
      <c r="G19" s="251"/>
      <c r="H19" s="251"/>
      <c r="I19" s="251"/>
      <c r="J19" s="251"/>
      <c r="K19" s="251"/>
      <c r="L19" s="251"/>
      <c r="M19" s="251"/>
      <c r="N19" s="251"/>
      <c r="O19" s="251"/>
      <c r="P19" s="251"/>
      <c r="Q19" s="201"/>
      <c r="R19" s="210"/>
    </row>
    <row r="20" spans="1:18" ht="6.95" customHeight="1" x14ac:dyDescent="0.15">
      <c r="A20" s="109"/>
      <c r="B20" s="144"/>
      <c r="C20" s="144"/>
      <c r="D20" s="144"/>
      <c r="E20" s="144"/>
      <c r="F20" s="144"/>
      <c r="G20" s="144"/>
      <c r="H20" s="144"/>
      <c r="I20" s="144"/>
      <c r="J20" s="144"/>
      <c r="K20" s="144"/>
      <c r="L20" s="144"/>
      <c r="M20" s="144"/>
      <c r="N20" s="144"/>
      <c r="O20" s="144"/>
      <c r="P20" s="144"/>
      <c r="Q20" s="202"/>
      <c r="R20" s="210"/>
    </row>
    <row r="21" spans="1:18" ht="15.95" customHeight="1" x14ac:dyDescent="0.15"/>
    <row r="22" spans="1:18" ht="15.95" customHeight="1" x14ac:dyDescent="0.15"/>
    <row r="23" spans="1:18" ht="30" customHeight="1" x14ac:dyDescent="0.15">
      <c r="A23" s="110" t="s">
        <v>2</v>
      </c>
      <c r="B23" s="145"/>
      <c r="C23" s="145"/>
      <c r="D23" s="145"/>
      <c r="E23" s="145"/>
      <c r="F23" s="145"/>
      <c r="G23" s="145"/>
      <c r="H23" s="145"/>
      <c r="I23" s="145"/>
      <c r="J23" s="145"/>
      <c r="K23" s="145"/>
      <c r="L23" s="145"/>
      <c r="M23" s="145"/>
      <c r="N23" s="145"/>
      <c r="O23" s="145"/>
      <c r="P23" s="145"/>
      <c r="Q23" s="145"/>
      <c r="R23" s="145"/>
    </row>
    <row r="24" spans="1:18" ht="6.95" customHeight="1" x14ac:dyDescent="0.15">
      <c r="A24" s="111"/>
      <c r="B24" s="146"/>
      <c r="C24" s="146"/>
      <c r="D24" s="146"/>
      <c r="E24" s="167"/>
      <c r="F24" s="146"/>
      <c r="G24" s="146"/>
      <c r="H24" s="146"/>
      <c r="I24" s="146"/>
      <c r="J24" s="146"/>
      <c r="K24" s="146"/>
      <c r="L24" s="146"/>
      <c r="M24" s="146"/>
      <c r="N24" s="146"/>
      <c r="O24" s="146"/>
      <c r="P24" s="146"/>
      <c r="Q24" s="203"/>
    </row>
    <row r="25" spans="1:18" ht="21.95" customHeight="1" x14ac:dyDescent="0.15">
      <c r="A25" s="116" t="s">
        <v>35</v>
      </c>
      <c r="B25" s="147"/>
      <c r="C25" s="147"/>
      <c r="D25" s="147"/>
      <c r="E25" s="116" t="e">
        <f>" "&amp;LEFT(#REF!,24)</f>
        <v>#REF!</v>
      </c>
      <c r="F25" s="178"/>
      <c r="G25" s="178"/>
      <c r="H25" s="178"/>
      <c r="I25" s="178"/>
      <c r="J25" s="178"/>
      <c r="K25" s="178"/>
      <c r="L25" s="178"/>
      <c r="M25" s="178"/>
      <c r="N25" s="178"/>
      <c r="O25" s="178"/>
      <c r="P25" s="178"/>
      <c r="Q25" s="204"/>
    </row>
    <row r="26" spans="1:18" ht="21.95" customHeight="1" x14ac:dyDescent="0.15">
      <c r="A26" s="113"/>
      <c r="B26" s="148"/>
      <c r="C26" s="148"/>
      <c r="D26" s="148"/>
      <c r="E26" s="116" t="e">
        <f>" "&amp;MID(#REF!,25,24)</f>
        <v>#REF!</v>
      </c>
      <c r="F26" s="178"/>
      <c r="G26" s="178"/>
      <c r="H26" s="178"/>
      <c r="I26" s="178"/>
      <c r="J26" s="178"/>
      <c r="K26" s="178"/>
      <c r="L26" s="178"/>
      <c r="M26" s="178"/>
      <c r="N26" s="178"/>
      <c r="O26" s="178"/>
      <c r="P26" s="178"/>
      <c r="Q26" s="204"/>
    </row>
    <row r="27" spans="1:18" ht="21.95" customHeight="1" x14ac:dyDescent="0.15">
      <c r="A27" s="113"/>
      <c r="B27" s="148"/>
      <c r="C27" s="148"/>
      <c r="D27" s="148"/>
      <c r="E27" s="116" t="e">
        <f>" "&amp;MID(#REF!,49,23)</f>
        <v>#REF!</v>
      </c>
      <c r="F27" s="178"/>
      <c r="G27" s="178"/>
      <c r="H27" s="178"/>
      <c r="I27" s="178"/>
      <c r="J27" s="178"/>
      <c r="K27" s="178"/>
      <c r="L27" s="178"/>
      <c r="M27" s="178"/>
      <c r="N27" s="178"/>
      <c r="O27" s="178"/>
      <c r="P27" s="178"/>
      <c r="Q27" s="204"/>
    </row>
    <row r="28" spans="1:18" ht="6.95" customHeight="1" x14ac:dyDescent="0.15">
      <c r="A28" s="114"/>
      <c r="B28" s="149"/>
      <c r="C28" s="149"/>
      <c r="D28" s="149"/>
      <c r="E28" s="252"/>
      <c r="F28" s="179"/>
      <c r="G28" s="179"/>
      <c r="H28" s="179"/>
      <c r="I28" s="179"/>
      <c r="J28" s="179"/>
      <c r="K28" s="179"/>
      <c r="L28" s="179"/>
      <c r="M28" s="179"/>
      <c r="N28" s="179"/>
      <c r="O28" s="179"/>
      <c r="P28" s="179"/>
      <c r="Q28" s="205"/>
    </row>
    <row r="29" spans="1:18" ht="6.95" customHeight="1" x14ac:dyDescent="0.15">
      <c r="A29" s="115"/>
      <c r="B29" s="150"/>
      <c r="C29" s="150"/>
      <c r="D29" s="150"/>
      <c r="E29" s="253"/>
      <c r="F29" s="180"/>
      <c r="G29" s="180"/>
      <c r="H29" s="180"/>
      <c r="I29" s="180"/>
      <c r="J29" s="180"/>
      <c r="K29" s="180"/>
      <c r="L29" s="180"/>
      <c r="M29" s="180"/>
      <c r="N29" s="180"/>
      <c r="O29" s="180"/>
      <c r="P29" s="180"/>
      <c r="Q29" s="206"/>
    </row>
    <row r="30" spans="1:18" ht="21.95" customHeight="1" x14ac:dyDescent="0.15">
      <c r="A30" s="116" t="s">
        <v>27</v>
      </c>
      <c r="B30" s="147"/>
      <c r="C30" s="147"/>
      <c r="D30" s="147"/>
      <c r="E30" s="116" t="e">
        <f>" "&amp;LEFT(#REF!,24)</f>
        <v>#REF!</v>
      </c>
      <c r="F30" s="178"/>
      <c r="G30" s="178"/>
      <c r="H30" s="178"/>
      <c r="I30" s="178"/>
      <c r="J30" s="178"/>
      <c r="K30" s="178"/>
      <c r="L30" s="178"/>
      <c r="M30" s="178"/>
      <c r="N30" s="178"/>
      <c r="O30" s="178"/>
      <c r="P30" s="178"/>
      <c r="Q30" s="204"/>
    </row>
    <row r="31" spans="1:18" ht="21.95" customHeight="1" x14ac:dyDescent="0.15">
      <c r="A31" s="113"/>
      <c r="B31" s="148"/>
      <c r="C31" s="148"/>
      <c r="D31" s="148"/>
      <c r="E31" s="116" t="e">
        <f>" "&amp;MID(#REF!,25,23)</f>
        <v>#REF!</v>
      </c>
      <c r="F31" s="178"/>
      <c r="G31" s="178"/>
      <c r="H31" s="178"/>
      <c r="I31" s="178"/>
      <c r="J31" s="178"/>
      <c r="K31" s="178"/>
      <c r="L31" s="178"/>
      <c r="M31" s="178"/>
      <c r="N31" s="178"/>
      <c r="O31" s="178"/>
      <c r="P31" s="178"/>
      <c r="Q31" s="204"/>
    </row>
    <row r="32" spans="1:18" ht="21.95" customHeight="1" x14ac:dyDescent="0.15">
      <c r="A32" s="113"/>
      <c r="B32" s="148"/>
      <c r="C32" s="148"/>
      <c r="D32" s="148"/>
      <c r="E32" s="116" t="e">
        <f>" "&amp;MID(#REF!,47,23)</f>
        <v>#REF!</v>
      </c>
      <c r="F32" s="178"/>
      <c r="G32" s="178"/>
      <c r="H32" s="178"/>
      <c r="I32" s="178"/>
      <c r="J32" s="178"/>
      <c r="K32" s="178"/>
      <c r="L32" s="178"/>
      <c r="M32" s="178"/>
      <c r="N32" s="178"/>
      <c r="O32" s="178"/>
      <c r="P32" s="178"/>
      <c r="Q32" s="204"/>
    </row>
    <row r="33" spans="1:17" ht="6.95" customHeight="1" x14ac:dyDescent="0.15">
      <c r="A33" s="114"/>
      <c r="B33" s="149"/>
      <c r="C33" s="149"/>
      <c r="D33" s="149"/>
      <c r="E33" s="254"/>
      <c r="F33" s="179"/>
      <c r="G33" s="179"/>
      <c r="H33" s="179"/>
      <c r="I33" s="179"/>
      <c r="J33" s="179"/>
      <c r="K33" s="179"/>
      <c r="L33" s="179"/>
      <c r="M33" s="179"/>
      <c r="N33" s="179"/>
      <c r="O33" s="179"/>
      <c r="P33" s="179"/>
      <c r="Q33" s="205"/>
    </row>
    <row r="34" spans="1:17" ht="6.95" customHeight="1" x14ac:dyDescent="0.15">
      <c r="A34" s="115"/>
      <c r="B34" s="150"/>
      <c r="C34" s="150"/>
      <c r="D34" s="150"/>
      <c r="E34" s="253"/>
      <c r="F34" s="180"/>
      <c r="G34" s="180"/>
      <c r="H34" s="180"/>
      <c r="I34" s="180"/>
      <c r="J34" s="180"/>
      <c r="K34" s="180"/>
      <c r="L34" s="180"/>
      <c r="M34" s="180"/>
      <c r="N34" s="180"/>
      <c r="O34" s="180"/>
      <c r="P34" s="180"/>
      <c r="Q34" s="206"/>
    </row>
    <row r="35" spans="1:17" ht="21.95" customHeight="1" x14ac:dyDescent="0.15">
      <c r="A35" s="116" t="s">
        <v>36</v>
      </c>
      <c r="B35" s="147"/>
      <c r="C35" s="147"/>
      <c r="D35" s="147"/>
      <c r="E35" s="116" t="e">
        <f>" "&amp;LEFT(#REF!,24)</f>
        <v>#REF!</v>
      </c>
      <c r="F35" s="178"/>
      <c r="G35" s="178"/>
      <c r="H35" s="178"/>
      <c r="I35" s="178"/>
      <c r="J35" s="178"/>
      <c r="K35" s="178"/>
      <c r="L35" s="178"/>
      <c r="M35" s="178"/>
      <c r="N35" s="178"/>
      <c r="O35" s="178"/>
      <c r="P35" s="178"/>
      <c r="Q35" s="204"/>
    </row>
    <row r="36" spans="1:17" ht="21.95" customHeight="1" x14ac:dyDescent="0.15">
      <c r="A36" s="113"/>
      <c r="B36" s="148"/>
      <c r="C36" s="148"/>
      <c r="D36" s="148"/>
      <c r="E36" s="255" t="e">
        <f>" "&amp;MID(#REF!,25,23)</f>
        <v>#REF!</v>
      </c>
      <c r="F36" s="178"/>
      <c r="G36" s="178"/>
      <c r="H36" s="178"/>
      <c r="I36" s="178"/>
      <c r="J36" s="178"/>
      <c r="K36" s="178"/>
      <c r="L36" s="178"/>
      <c r="M36" s="178"/>
      <c r="N36" s="178"/>
      <c r="O36" s="178"/>
      <c r="P36" s="178"/>
      <c r="Q36" s="204"/>
    </row>
    <row r="37" spans="1:17" ht="21.95" customHeight="1" x14ac:dyDescent="0.15">
      <c r="A37" s="113"/>
      <c r="B37" s="148"/>
      <c r="C37" s="148"/>
      <c r="D37" s="148"/>
      <c r="E37" s="116" t="e">
        <f>" "&amp;MID(#REF!,47,23)</f>
        <v>#REF!</v>
      </c>
      <c r="F37" s="178"/>
      <c r="G37" s="178"/>
      <c r="H37" s="178"/>
      <c r="I37" s="178"/>
      <c r="J37" s="178"/>
      <c r="K37" s="178"/>
      <c r="L37" s="178"/>
      <c r="M37" s="178"/>
      <c r="N37" s="178"/>
      <c r="O37" s="178"/>
      <c r="P37" s="178"/>
      <c r="Q37" s="204"/>
    </row>
    <row r="38" spans="1:17" ht="6.95" customHeight="1" x14ac:dyDescent="0.15">
      <c r="A38" s="114"/>
      <c r="B38" s="149"/>
      <c r="C38" s="149"/>
      <c r="D38" s="149"/>
      <c r="E38" s="252"/>
      <c r="F38" s="179"/>
      <c r="G38" s="179"/>
      <c r="H38" s="179"/>
      <c r="I38" s="179"/>
      <c r="J38" s="179"/>
      <c r="K38" s="179"/>
      <c r="L38" s="179"/>
      <c r="M38" s="179"/>
      <c r="N38" s="179"/>
      <c r="O38" s="179"/>
      <c r="P38" s="179"/>
      <c r="Q38" s="205"/>
    </row>
    <row r="39" spans="1:17" ht="6.95" customHeight="1" x14ac:dyDescent="0.15">
      <c r="A39" s="115"/>
      <c r="B39" s="150"/>
      <c r="C39" s="150"/>
      <c r="D39" s="150"/>
      <c r="E39" s="253"/>
      <c r="F39" s="180"/>
      <c r="G39" s="180"/>
      <c r="H39" s="180"/>
      <c r="I39" s="180"/>
      <c r="J39" s="180"/>
      <c r="K39" s="180"/>
      <c r="L39" s="180"/>
      <c r="M39" s="180"/>
      <c r="N39" s="180"/>
      <c r="O39" s="180"/>
      <c r="P39" s="180"/>
      <c r="Q39" s="206"/>
    </row>
    <row r="40" spans="1:17" ht="21.95" customHeight="1" x14ac:dyDescent="0.15">
      <c r="A40" s="116" t="s">
        <v>37</v>
      </c>
      <c r="B40" s="147"/>
      <c r="C40" s="147"/>
      <c r="D40" s="147"/>
      <c r="E40" s="116" t="e">
        <f>" "&amp;LEFT(#REF!,23)</f>
        <v>#REF!</v>
      </c>
      <c r="F40" s="178"/>
      <c r="G40" s="178"/>
      <c r="H40" s="178"/>
      <c r="I40" s="178"/>
      <c r="J40" s="178"/>
      <c r="K40" s="178"/>
      <c r="L40" s="178"/>
      <c r="M40" s="178"/>
      <c r="N40" s="178"/>
      <c r="O40" s="178"/>
      <c r="P40" s="178"/>
      <c r="Q40" s="204"/>
    </row>
    <row r="41" spans="1:17" ht="21.95" customHeight="1" x14ac:dyDescent="0.15">
      <c r="A41" s="113"/>
      <c r="B41" s="148"/>
      <c r="C41" s="148"/>
      <c r="D41" s="148"/>
      <c r="E41" s="116" t="e">
        <f>" "&amp;MID(#REF!,24,23)</f>
        <v>#REF!</v>
      </c>
      <c r="F41" s="178"/>
      <c r="G41" s="178"/>
      <c r="H41" s="178"/>
      <c r="I41" s="178"/>
      <c r="J41" s="178"/>
      <c r="K41" s="178"/>
      <c r="L41" s="178"/>
      <c r="M41" s="178"/>
      <c r="N41" s="178"/>
      <c r="O41" s="178"/>
      <c r="P41" s="178"/>
      <c r="Q41" s="204"/>
    </row>
    <row r="42" spans="1:17" ht="21.95" customHeight="1" x14ac:dyDescent="0.15">
      <c r="A42" s="113"/>
      <c r="B42" s="148"/>
      <c r="C42" s="148"/>
      <c r="D42" s="148"/>
      <c r="E42" s="116" t="e">
        <f>" "&amp;MID(#REF!,47,23)</f>
        <v>#REF!</v>
      </c>
      <c r="F42" s="178"/>
      <c r="G42" s="178"/>
      <c r="H42" s="178"/>
      <c r="I42" s="178"/>
      <c r="J42" s="178"/>
      <c r="K42" s="178"/>
      <c r="L42" s="178"/>
      <c r="M42" s="178"/>
      <c r="N42" s="178"/>
      <c r="O42" s="178"/>
      <c r="P42" s="178"/>
      <c r="Q42" s="204"/>
    </row>
    <row r="43" spans="1:17" ht="6.95" customHeight="1" x14ac:dyDescent="0.15">
      <c r="A43" s="114"/>
      <c r="B43" s="149"/>
      <c r="C43" s="149"/>
      <c r="D43" s="149"/>
      <c r="E43" s="256"/>
      <c r="F43" s="181"/>
      <c r="G43" s="181"/>
      <c r="H43" s="181"/>
      <c r="I43" s="181"/>
      <c r="J43" s="181"/>
      <c r="K43" s="181"/>
      <c r="L43" s="181"/>
      <c r="M43" s="181"/>
      <c r="N43" s="181"/>
      <c r="O43" s="181"/>
      <c r="P43" s="181"/>
      <c r="Q43" s="207"/>
    </row>
    <row r="44" spans="1:17" ht="15.95" customHeight="1" x14ac:dyDescent="0.15"/>
    <row r="45" spans="1:17" ht="15.95" customHeight="1" x14ac:dyDescent="0.15"/>
    <row r="46" spans="1:17" ht="15.95" customHeight="1" x14ac:dyDescent="0.15"/>
    <row r="47" spans="1:17" ht="15.95" customHeight="1" x14ac:dyDescent="0.15"/>
    <row r="48" spans="1:17" ht="15.95" customHeight="1" x14ac:dyDescent="0.15">
      <c r="A48" s="102"/>
    </row>
    <row r="49" spans="1:23" ht="15.95" customHeight="1" x14ac:dyDescent="0.15">
      <c r="J49" s="103"/>
      <c r="K49" s="103"/>
      <c r="L49" s="103"/>
    </row>
    <row r="50" spans="1:23" ht="15.95" customHeight="1" x14ac:dyDescent="0.15">
      <c r="J50" s="103"/>
      <c r="K50" s="103"/>
      <c r="L50" s="103"/>
      <c r="M50" s="103"/>
      <c r="N50" s="103"/>
      <c r="O50" s="103"/>
      <c r="P50" s="103"/>
      <c r="Q50" s="103"/>
    </row>
    <row r="51" spans="1:23" ht="15.95" customHeight="1" x14ac:dyDescent="0.15">
      <c r="J51" s="103"/>
      <c r="K51" s="103"/>
      <c r="L51" s="103"/>
      <c r="M51" s="103"/>
      <c r="N51" s="103"/>
      <c r="O51" s="103"/>
      <c r="P51" s="103"/>
      <c r="Q51" s="103"/>
    </row>
    <row r="52" spans="1:23" ht="15.95" customHeight="1" x14ac:dyDescent="0.15">
      <c r="J52" s="103"/>
      <c r="K52" s="103"/>
      <c r="L52" s="103"/>
      <c r="M52" s="103"/>
      <c r="N52" s="103"/>
      <c r="O52" s="103"/>
      <c r="P52" s="103"/>
      <c r="Q52" s="103"/>
    </row>
    <row r="53" spans="1:23" ht="6.95" customHeight="1" x14ac:dyDescent="0.15">
      <c r="A53" s="117"/>
      <c r="B53" s="117"/>
      <c r="C53" s="117"/>
      <c r="D53" s="117"/>
      <c r="E53" s="117"/>
      <c r="F53" s="117"/>
      <c r="G53" s="117"/>
      <c r="H53" s="117"/>
      <c r="I53" s="117"/>
      <c r="J53" s="117"/>
      <c r="K53" s="117"/>
      <c r="L53" s="117"/>
      <c r="M53" s="117"/>
      <c r="N53" s="117"/>
      <c r="O53" s="117"/>
      <c r="P53" s="117"/>
      <c r="Q53" s="117"/>
    </row>
    <row r="54" spans="1:23" ht="24.95" customHeight="1" x14ac:dyDescent="0.15">
      <c r="A54" s="118" t="s">
        <v>20</v>
      </c>
      <c r="B54" s="120"/>
      <c r="C54" s="120"/>
      <c r="D54" s="120"/>
      <c r="E54" s="118" t="e">
        <f>" "&amp;LEFT(#REF!,24)</f>
        <v>#REF!</v>
      </c>
      <c r="F54" s="120"/>
      <c r="G54" s="120"/>
      <c r="H54" s="120"/>
      <c r="I54" s="120"/>
      <c r="J54" s="120"/>
      <c r="K54" s="120"/>
      <c r="L54" s="120"/>
      <c r="M54" s="120"/>
      <c r="N54" s="120"/>
      <c r="O54" s="120"/>
      <c r="P54" s="120"/>
      <c r="Q54" s="120"/>
      <c r="U54" s="213" t="s">
        <v>62</v>
      </c>
      <c r="V54" s="213"/>
      <c r="W54" s="213" t="s">
        <v>44</v>
      </c>
    </row>
    <row r="55" spans="1:23" ht="24.95" customHeight="1" x14ac:dyDescent="0.15">
      <c r="A55" s="119" t="e">
        <f>"  ("&amp;U55&amp;"→"&amp;W55&amp;")"</f>
        <v>#REF!</v>
      </c>
      <c r="B55" s="130"/>
      <c r="C55" s="120"/>
      <c r="D55" s="120"/>
      <c r="E55" s="118" t="e">
        <f>" "&amp;MID(#REF!,25,24)</f>
        <v>#REF!</v>
      </c>
      <c r="F55" s="120"/>
      <c r="G55" s="120"/>
      <c r="H55" s="120"/>
      <c r="I55" s="120"/>
      <c r="J55" s="120"/>
      <c r="K55" s="120"/>
      <c r="L55" s="120"/>
      <c r="M55" s="120"/>
      <c r="N55" s="120"/>
      <c r="O55" s="120"/>
      <c r="P55" s="120"/>
      <c r="Q55" s="120"/>
      <c r="U55" s="213" t="e">
        <f>IF(#REF!&lt;0,"▲",)&amp;TEXT(ABS(ROUND(#REF!,1)),"#0.0")</f>
        <v>#REF!</v>
      </c>
      <c r="V55" s="213"/>
      <c r="W55" s="213" t="str">
        <f>IF('４月'!F6&lt;0,"▲",)&amp;TEXT(ABS(ROUND('４月'!F6,1)),"#0.0")</f>
        <v>12.7</v>
      </c>
    </row>
    <row r="56" spans="1:23" ht="24.95" customHeight="1" x14ac:dyDescent="0.15">
      <c r="A56" s="120" t="s">
        <v>31</v>
      </c>
      <c r="B56" s="120"/>
      <c r="C56" s="120"/>
      <c r="D56" s="120"/>
      <c r="E56" s="118" t="e">
        <f>" "&amp;MID(#REF!,49,23)</f>
        <v>#REF!</v>
      </c>
      <c r="F56" s="120"/>
      <c r="G56" s="120"/>
      <c r="H56" s="120"/>
      <c r="I56" s="120"/>
      <c r="J56" s="120"/>
      <c r="K56" s="120"/>
      <c r="L56" s="120"/>
      <c r="M56" s="120"/>
      <c r="N56" s="120"/>
      <c r="O56" s="120"/>
      <c r="P56" s="120"/>
      <c r="Q56" s="120"/>
    </row>
    <row r="57" spans="1:23" ht="6.95" customHeight="1" x14ac:dyDescent="0.15">
      <c r="A57" s="121"/>
      <c r="B57" s="120"/>
      <c r="C57" s="120"/>
      <c r="D57" s="120"/>
      <c r="E57" s="120"/>
      <c r="F57" s="120"/>
      <c r="G57" s="120"/>
      <c r="H57" s="120"/>
      <c r="I57" s="120"/>
      <c r="J57" s="120"/>
      <c r="K57" s="120"/>
      <c r="L57" s="120"/>
      <c r="M57" s="120"/>
      <c r="N57" s="120"/>
      <c r="O57" s="120"/>
      <c r="P57" s="120"/>
      <c r="Q57" s="120"/>
    </row>
    <row r="58" spans="1:23" s="99" customFormat="1" ht="21.95" customHeight="1" x14ac:dyDescent="0.15">
      <c r="A58" s="122" t="s">
        <v>47</v>
      </c>
      <c r="B58" s="124"/>
      <c r="C58" s="124"/>
      <c r="D58" s="124"/>
      <c r="E58" s="124"/>
      <c r="F58" s="182" t="s">
        <v>32</v>
      </c>
      <c r="G58" s="122" t="e">
        <f>LEFT(#REF!,22)</f>
        <v>#REF!</v>
      </c>
      <c r="H58" s="124"/>
      <c r="I58" s="124"/>
      <c r="J58" s="124"/>
      <c r="K58" s="124"/>
      <c r="L58" s="124"/>
      <c r="M58" s="124"/>
      <c r="N58" s="124"/>
      <c r="O58" s="124"/>
      <c r="P58" s="124"/>
      <c r="Q58" s="124"/>
      <c r="U58" s="213" t="s">
        <v>62</v>
      </c>
      <c r="V58" s="213"/>
      <c r="W58" s="213" t="s">
        <v>44</v>
      </c>
    </row>
    <row r="59" spans="1:23" s="99" customFormat="1" ht="21.95" customHeight="1" x14ac:dyDescent="0.15">
      <c r="A59" s="123" t="s">
        <v>61</v>
      </c>
      <c r="B59" s="124"/>
      <c r="C59" s="162" t="e">
        <f>" ("&amp;U59&amp;"→"&amp;W59&amp;")"</f>
        <v>#REF!</v>
      </c>
      <c r="D59" s="163"/>
      <c r="E59" s="163"/>
      <c r="F59" s="183"/>
      <c r="G59" s="122" t="e">
        <f>MID(#REF!,23,23)</f>
        <v>#REF!</v>
      </c>
      <c r="H59" s="124"/>
      <c r="I59" s="124"/>
      <c r="J59" s="124"/>
      <c r="K59" s="124"/>
      <c r="L59" s="124"/>
      <c r="M59" s="124"/>
      <c r="N59" s="124"/>
      <c r="O59" s="124"/>
      <c r="P59" s="124"/>
      <c r="Q59" s="124"/>
      <c r="U59" s="213" t="e">
        <f>IF(#REF!&lt;0,"▲",)&amp;TEXT(ABS(ROUND(#REF!,1)),"#0.0")</f>
        <v>#REF!</v>
      </c>
      <c r="V59" s="213"/>
      <c r="W59" s="213" t="str">
        <f>IF('４月'!F18&lt;0,"▲",)&amp;TEXT(ABS(ROUND('４月'!F18,1)),"#0.0")</f>
        <v>28.5</v>
      </c>
    </row>
    <row r="60" spans="1:23" s="99" customFormat="1" ht="21.95" customHeight="1" x14ac:dyDescent="0.15">
      <c r="A60" s="123"/>
      <c r="B60" s="124"/>
      <c r="C60" s="124"/>
      <c r="D60" s="124"/>
      <c r="E60" s="124"/>
      <c r="F60" s="184"/>
      <c r="G60" s="122" t="e">
        <f>MID(#REF!,46,22)</f>
        <v>#REF!</v>
      </c>
      <c r="H60" s="124"/>
      <c r="I60" s="124"/>
      <c r="J60" s="124"/>
      <c r="K60" s="124"/>
      <c r="L60" s="124"/>
      <c r="M60" s="124"/>
      <c r="N60" s="124"/>
      <c r="O60" s="124"/>
      <c r="P60" s="124"/>
      <c r="Q60" s="124"/>
      <c r="U60" s="229"/>
      <c r="V60" s="229"/>
      <c r="W60" s="229"/>
    </row>
    <row r="61" spans="1:23" s="99" customFormat="1" ht="6.95" customHeight="1" x14ac:dyDescent="0.15">
      <c r="A61" s="124"/>
      <c r="B61" s="124"/>
      <c r="C61" s="124"/>
      <c r="D61" s="124"/>
      <c r="E61" s="124"/>
      <c r="F61" s="184"/>
      <c r="G61" s="159"/>
      <c r="H61" s="124"/>
      <c r="I61" s="124"/>
      <c r="J61" s="124"/>
      <c r="K61" s="124"/>
      <c r="L61" s="124"/>
      <c r="M61" s="124"/>
      <c r="N61" s="124"/>
      <c r="O61" s="124"/>
      <c r="P61" s="124"/>
      <c r="Q61" s="124"/>
      <c r="U61" s="229"/>
      <c r="V61" s="229"/>
      <c r="W61" s="229"/>
    </row>
    <row r="62" spans="1:23" s="99" customFormat="1" ht="21.95" customHeight="1" x14ac:dyDescent="0.15">
      <c r="A62" s="122" t="s">
        <v>38</v>
      </c>
      <c r="B62" s="124"/>
      <c r="C62" s="124"/>
      <c r="D62" s="124"/>
      <c r="E62" s="124"/>
      <c r="F62" s="182" t="s">
        <v>32</v>
      </c>
      <c r="G62" s="122" t="e">
        <f>LEFT(#REF!,22)</f>
        <v>#REF!</v>
      </c>
      <c r="H62" s="124"/>
      <c r="I62" s="124"/>
      <c r="J62" s="124"/>
      <c r="K62" s="124"/>
      <c r="L62" s="124"/>
      <c r="M62" s="124"/>
      <c r="N62" s="124"/>
      <c r="O62" s="124"/>
      <c r="P62" s="124"/>
      <c r="Q62" s="124"/>
      <c r="U62" s="229"/>
      <c r="V62" s="229"/>
      <c r="W62" s="229"/>
    </row>
    <row r="63" spans="1:23" s="99" customFormat="1" ht="21.95" customHeight="1" x14ac:dyDescent="0.15">
      <c r="A63" s="123"/>
      <c r="B63" s="124"/>
      <c r="C63" s="162" t="e">
        <f>" ("&amp;U63&amp;"→"&amp;W63&amp;")"</f>
        <v>#REF!</v>
      </c>
      <c r="D63" s="163"/>
      <c r="E63" s="163"/>
      <c r="F63" s="183"/>
      <c r="G63" s="122" t="e">
        <f>MID(#REF!,23,22)</f>
        <v>#REF!</v>
      </c>
      <c r="H63" s="124"/>
      <c r="I63" s="124"/>
      <c r="J63" s="124"/>
      <c r="K63" s="124"/>
      <c r="L63" s="124"/>
      <c r="M63" s="124"/>
      <c r="N63" s="124"/>
      <c r="O63" s="124"/>
      <c r="P63" s="124"/>
      <c r="Q63" s="124"/>
      <c r="U63" s="229" t="e">
        <f>IF(#REF!&lt;0,"▲",)&amp;TEXT(ABS(ROUND(#REF!,1)),"#0.0")</f>
        <v>#REF!</v>
      </c>
      <c r="V63" s="229"/>
      <c r="W63" s="213" t="str">
        <f>IF('４月'!F20&lt;0,"▲",)&amp;TEXT(ABS(ROUND('４月'!F20,1)),"#0.0")</f>
        <v>▲1.2</v>
      </c>
    </row>
    <row r="64" spans="1:23" s="99" customFormat="1" ht="21.95" customHeight="1" x14ac:dyDescent="0.15">
      <c r="A64" s="123"/>
      <c r="B64" s="124"/>
      <c r="C64" s="163"/>
      <c r="D64" s="163"/>
      <c r="E64" s="163"/>
      <c r="F64" s="183"/>
      <c r="G64" s="122" t="e">
        <f>MID(#REF!,45,22)</f>
        <v>#REF!</v>
      </c>
      <c r="H64" s="124"/>
      <c r="I64" s="124"/>
      <c r="J64" s="124"/>
      <c r="K64" s="124"/>
      <c r="L64" s="124"/>
      <c r="M64" s="124"/>
      <c r="N64" s="124"/>
      <c r="O64" s="124"/>
      <c r="P64" s="124"/>
      <c r="Q64" s="124"/>
      <c r="U64" s="229"/>
      <c r="V64" s="229"/>
      <c r="W64" s="229"/>
    </row>
    <row r="65" spans="1:104" s="99" customFormat="1" ht="6.95" customHeight="1" x14ac:dyDescent="0.15">
      <c r="A65" s="124"/>
      <c r="B65" s="124"/>
      <c r="C65" s="124"/>
      <c r="D65" s="124"/>
      <c r="E65" s="124"/>
      <c r="F65" s="184"/>
      <c r="G65" s="124"/>
      <c r="H65" s="124"/>
      <c r="I65" s="124"/>
      <c r="J65" s="124"/>
      <c r="K65" s="124"/>
      <c r="L65" s="124"/>
      <c r="M65" s="124"/>
      <c r="N65" s="124"/>
      <c r="O65" s="124"/>
      <c r="P65" s="124"/>
      <c r="Q65" s="124"/>
      <c r="U65" s="229"/>
      <c r="V65" s="229"/>
      <c r="W65" s="229"/>
    </row>
    <row r="66" spans="1:104" ht="21.95" customHeight="1" x14ac:dyDescent="0.15">
      <c r="A66" s="122" t="s">
        <v>66</v>
      </c>
      <c r="B66" s="124"/>
      <c r="C66" s="124"/>
      <c r="D66" s="124"/>
      <c r="E66" s="124"/>
      <c r="F66" s="182" t="s">
        <v>32</v>
      </c>
      <c r="G66" s="122" t="e">
        <f>LEFT(#REF!,22)</f>
        <v>#REF!</v>
      </c>
      <c r="H66" s="124"/>
      <c r="I66" s="124"/>
      <c r="J66" s="124"/>
      <c r="K66" s="124"/>
      <c r="L66" s="124"/>
      <c r="M66" s="124"/>
      <c r="N66" s="124"/>
      <c r="O66" s="124"/>
      <c r="P66" s="124"/>
      <c r="Q66" s="124"/>
      <c r="R66" s="156"/>
      <c r="U66" s="213"/>
      <c r="V66" s="213"/>
      <c r="W66" s="213"/>
    </row>
    <row r="67" spans="1:104" ht="21.95" customHeight="1" x14ac:dyDescent="0.15">
      <c r="A67" s="123"/>
      <c r="B67" s="124"/>
      <c r="C67" s="162" t="e">
        <f>" ("&amp;U67&amp;"→"&amp;W67&amp;")"</f>
        <v>#REF!</v>
      </c>
      <c r="D67" s="163"/>
      <c r="E67" s="163"/>
      <c r="F67" s="183"/>
      <c r="G67" s="122" t="e">
        <f>MID(#REF!,23,22)</f>
        <v>#REF!</v>
      </c>
      <c r="H67" s="124"/>
      <c r="I67" s="124"/>
      <c r="J67" s="124"/>
      <c r="K67" s="124"/>
      <c r="L67" s="124"/>
      <c r="M67" s="124"/>
      <c r="N67" s="124"/>
      <c r="O67" s="124"/>
      <c r="P67" s="124"/>
      <c r="Q67" s="124"/>
      <c r="R67" s="156"/>
      <c r="U67" s="229" t="e">
        <f>IF(#REF!&lt;0,"▲",)&amp;TEXT(ABS(ROUND(#REF!,1)),"#0.0")</f>
        <v>#REF!</v>
      </c>
      <c r="V67" s="213"/>
      <c r="W67" s="213" t="str">
        <f>IF('４月'!F12&lt;0,"▲",)&amp;TEXT(ABS(ROUND('４月'!F12,1)),"#0.0")</f>
        <v>64.8</v>
      </c>
    </row>
    <row r="68" spans="1:104" ht="21.95" customHeight="1" x14ac:dyDescent="0.15">
      <c r="A68" s="125" t="s">
        <v>52</v>
      </c>
      <c r="B68" s="126"/>
      <c r="C68" s="126"/>
      <c r="D68" s="126"/>
      <c r="E68" s="126"/>
      <c r="F68" s="183"/>
      <c r="G68" s="122"/>
      <c r="H68" s="124"/>
      <c r="I68" s="124"/>
      <c r="J68" s="124"/>
      <c r="K68" s="124"/>
      <c r="L68" s="124"/>
      <c r="M68" s="124"/>
      <c r="N68" s="124"/>
      <c r="O68" s="124"/>
      <c r="P68" s="124"/>
      <c r="Q68" s="124"/>
      <c r="R68" s="156"/>
    </row>
    <row r="69" spans="1:104" ht="6.95" customHeight="1" x14ac:dyDescent="0.15">
      <c r="A69" s="126"/>
      <c r="B69" s="126"/>
      <c r="C69" s="126"/>
      <c r="D69" s="126"/>
      <c r="E69" s="126"/>
      <c r="F69" s="185"/>
      <c r="G69" s="133"/>
      <c r="H69" s="133"/>
      <c r="I69" s="133"/>
      <c r="J69" s="133"/>
      <c r="K69" s="133"/>
      <c r="L69" s="133"/>
      <c r="M69" s="133"/>
      <c r="N69" s="133"/>
      <c r="O69" s="133"/>
      <c r="P69" s="133"/>
      <c r="Q69" s="133"/>
      <c r="R69" s="156"/>
    </row>
    <row r="70" spans="1:104" ht="15.95" customHeight="1" x14ac:dyDescent="0.15">
      <c r="A70" s="127"/>
    </row>
    <row r="71" spans="1:104" ht="15.95" customHeight="1" x14ac:dyDescent="0.15">
      <c r="A71" s="127"/>
    </row>
    <row r="72" spans="1:104" ht="15.95" customHeight="1" x14ac:dyDescent="0.15">
      <c r="A72" s="128"/>
    </row>
    <row r="73" spans="1:104" ht="21.95" customHeight="1" x14ac:dyDescent="0.15"/>
    <row r="74" spans="1:104" ht="21.95" customHeight="1" x14ac:dyDescent="0.15"/>
    <row r="75" spans="1:104" ht="21.95" customHeight="1" x14ac:dyDescent="0.15">
      <c r="T75" s="216"/>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row>
    <row r="76" spans="1:104" ht="21.95" customHeight="1" x14ac:dyDescent="0.15">
      <c r="T76" s="213"/>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row>
    <row r="77" spans="1:104" ht="21.95" customHeight="1" x14ac:dyDescent="0.15">
      <c r="T77" s="213"/>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0"/>
      <c r="CZ77" s="230"/>
    </row>
    <row r="78" spans="1:104" ht="17.25" customHeight="1" x14ac:dyDescent="0.15">
      <c r="T78" s="214"/>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row>
    <row r="79" spans="1:104" ht="17.25" customHeight="1" x14ac:dyDescent="0.15">
      <c r="T79" s="213"/>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row>
    <row r="80" spans="1:104" ht="17.25" customHeight="1" x14ac:dyDescent="0.15">
      <c r="T80" s="214"/>
      <c r="U80" s="232"/>
      <c r="V80" s="232"/>
      <c r="W80" s="232"/>
      <c r="X80" s="232"/>
      <c r="Y80" s="232"/>
      <c r="Z80" s="232"/>
      <c r="AA80" s="232"/>
      <c r="AB80" s="232"/>
      <c r="AC80" s="232"/>
      <c r="AD80" s="232"/>
      <c r="AE80" s="232"/>
      <c r="AF80" s="232"/>
      <c r="AG80" s="232"/>
      <c r="AH80" s="214"/>
      <c r="AI80" s="214"/>
      <c r="AJ80" s="214"/>
      <c r="AK80" s="214"/>
      <c r="AL80" s="214"/>
      <c r="AM80" s="214"/>
      <c r="AN80" s="214"/>
      <c r="AO80" s="264"/>
      <c r="AP80" s="214"/>
      <c r="AQ80" s="214"/>
      <c r="AR80" s="214"/>
      <c r="AS80" s="214"/>
      <c r="AT80" s="214"/>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row>
    <row r="81" spans="1:102" ht="21" customHeight="1" x14ac:dyDescent="0.15">
      <c r="A81" s="427" t="s">
        <v>98</v>
      </c>
      <c r="B81" s="427"/>
      <c r="C81" s="427"/>
      <c r="D81" s="427"/>
      <c r="E81" s="427"/>
      <c r="F81" s="427"/>
      <c r="G81" s="427"/>
      <c r="H81" s="427"/>
      <c r="I81" s="427"/>
      <c r="J81" s="427"/>
      <c r="K81" s="427"/>
      <c r="L81" s="427"/>
      <c r="M81" s="427"/>
      <c r="N81" s="427"/>
      <c r="O81" s="427"/>
      <c r="P81" s="427"/>
      <c r="Q81" s="427"/>
      <c r="T81" s="214"/>
      <c r="U81" s="214"/>
      <c r="V81" s="214"/>
      <c r="W81" s="214"/>
      <c r="X81" s="214"/>
      <c r="Y81" s="214"/>
      <c r="Z81" s="260"/>
      <c r="AA81" s="260"/>
      <c r="AB81" s="260"/>
      <c r="AC81" s="260"/>
      <c r="AD81" s="260"/>
      <c r="AE81" s="261"/>
      <c r="AF81" s="261"/>
      <c r="AG81" s="261"/>
      <c r="AH81" s="261"/>
      <c r="AI81" s="261"/>
      <c r="AJ81" s="261"/>
      <c r="AK81" s="261"/>
      <c r="AL81" s="261"/>
      <c r="AM81" s="261"/>
      <c r="AN81" s="261"/>
      <c r="AO81" s="261"/>
      <c r="AP81" s="261"/>
      <c r="AQ81" s="261"/>
      <c r="AR81" s="261"/>
      <c r="AS81" s="261"/>
      <c r="AT81" s="261"/>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row>
    <row r="82" spans="1:102" s="100" customFormat="1" ht="15.95" customHeight="1" x14ac:dyDescent="0.15"/>
    <row r="83" spans="1:102" s="100" customFormat="1" ht="15.95" customHeight="1" x14ac:dyDescent="0.15">
      <c r="T83" s="215"/>
      <c r="U83" s="214"/>
      <c r="V83" s="214"/>
      <c r="W83" s="214"/>
      <c r="X83" s="214"/>
      <c r="Y83" s="214"/>
      <c r="Z83" s="214"/>
      <c r="AA83" s="214"/>
      <c r="AB83" s="214"/>
      <c r="AC83" s="214"/>
      <c r="AD83" s="214"/>
      <c r="AE83" s="214"/>
      <c r="AF83" s="214"/>
      <c r="AG83" s="214"/>
    </row>
    <row r="84" spans="1:102" s="100" customFormat="1" ht="15.95" customHeight="1" x14ac:dyDescent="0.15">
      <c r="T84" s="101"/>
      <c r="U84" s="101"/>
      <c r="V84" s="101"/>
      <c r="W84" s="101"/>
      <c r="X84" s="101"/>
      <c r="Y84" s="101"/>
      <c r="Z84" s="101"/>
      <c r="AA84" s="101"/>
      <c r="AB84" s="101"/>
      <c r="AC84" s="101"/>
      <c r="AD84" s="101"/>
      <c r="AE84" s="101"/>
      <c r="AF84" s="101"/>
      <c r="AG84" s="101"/>
    </row>
    <row r="85" spans="1:102" ht="21.95" customHeight="1" x14ac:dyDescent="0.15">
      <c r="G85" s="191"/>
      <c r="H85" s="191"/>
      <c r="I85" s="191"/>
      <c r="J85" s="191"/>
      <c r="K85" s="191"/>
      <c r="L85" s="191"/>
      <c r="T85" s="101"/>
      <c r="U85" s="101"/>
      <c r="V85" s="101"/>
      <c r="W85" s="101"/>
      <c r="X85" s="101"/>
      <c r="Y85" s="101"/>
      <c r="Z85" s="101"/>
      <c r="AA85" s="101"/>
      <c r="AB85" s="101"/>
      <c r="AC85" s="101"/>
      <c r="AD85" s="101"/>
      <c r="AE85" s="101"/>
      <c r="AF85" s="101"/>
      <c r="AG85" s="101"/>
    </row>
    <row r="86" spans="1:102" ht="21.95" customHeight="1" x14ac:dyDescent="0.15">
      <c r="G86" s="191"/>
      <c r="H86" s="191"/>
      <c r="I86" s="191"/>
      <c r="J86" s="191"/>
      <c r="K86" s="191"/>
      <c r="L86" s="191"/>
    </row>
    <row r="87" spans="1:102" ht="21.95" customHeight="1" x14ac:dyDescent="0.15">
      <c r="G87" s="192"/>
      <c r="H87" s="192"/>
      <c r="I87" s="192"/>
      <c r="J87" s="192"/>
      <c r="K87" s="192"/>
      <c r="L87" s="192"/>
      <c r="T87" s="216"/>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row>
    <row r="88" spans="1:102" ht="21.95" customHeight="1" x14ac:dyDescent="0.15">
      <c r="T88" s="217"/>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row>
    <row r="89" spans="1:102" ht="21.95" customHeight="1" x14ac:dyDescent="0.15">
      <c r="T89" s="218"/>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40"/>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129"/>
      <c r="CP89" s="129"/>
      <c r="CQ89" s="129"/>
      <c r="CR89" s="129"/>
      <c r="CS89" s="129"/>
      <c r="CT89" s="129"/>
    </row>
    <row r="90" spans="1:102" ht="21.95" customHeight="1" x14ac:dyDescent="0.15">
      <c r="T90" s="219"/>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17"/>
      <c r="BU90" s="217"/>
      <c r="BV90" s="248"/>
      <c r="BW90" s="248"/>
      <c r="BX90" s="248"/>
      <c r="BY90" s="248"/>
      <c r="BZ90" s="248"/>
      <c r="CA90" s="248"/>
      <c r="CB90" s="248"/>
      <c r="CC90" s="234"/>
      <c r="CD90" s="234"/>
      <c r="CE90" s="234"/>
      <c r="CF90" s="234"/>
      <c r="CG90" s="234"/>
      <c r="CH90" s="234"/>
      <c r="CI90" s="214"/>
      <c r="CJ90" s="214"/>
      <c r="CK90" s="214"/>
      <c r="CL90" s="214"/>
      <c r="CM90" s="214"/>
      <c r="CN90" s="214"/>
      <c r="CO90" s="129"/>
      <c r="CP90" s="129"/>
      <c r="CQ90" s="129"/>
      <c r="CR90" s="129"/>
      <c r="CS90" s="129"/>
      <c r="CT90" s="129"/>
    </row>
    <row r="91" spans="1:102" ht="15.75" customHeight="1" x14ac:dyDescent="0.15">
      <c r="T91" s="219"/>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17"/>
      <c r="BU91" s="217"/>
      <c r="BV91" s="248"/>
      <c r="BW91" s="248"/>
      <c r="BX91" s="248"/>
      <c r="BY91" s="248"/>
      <c r="BZ91" s="248"/>
      <c r="CA91" s="248"/>
      <c r="CB91" s="248"/>
      <c r="CC91" s="234"/>
      <c r="CD91" s="234"/>
      <c r="CE91" s="234"/>
      <c r="CF91" s="129"/>
      <c r="CG91" s="129"/>
      <c r="CH91" s="129"/>
      <c r="CI91" s="129"/>
      <c r="CJ91" s="129"/>
      <c r="CK91" s="129"/>
      <c r="CL91" s="129"/>
      <c r="CM91" s="129"/>
      <c r="CN91" s="129"/>
      <c r="CO91" s="129"/>
      <c r="CP91" s="129"/>
      <c r="CQ91" s="129"/>
      <c r="CR91" s="129"/>
      <c r="CS91" s="129"/>
      <c r="CT91" s="129"/>
    </row>
    <row r="92" spans="1:102" ht="21.95" customHeight="1" x14ac:dyDescent="0.15">
      <c r="U92" s="235"/>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row>
    <row r="93" spans="1:102" ht="15.95" customHeight="1" x14ac:dyDescent="0.15"/>
    <row r="94" spans="1:102" ht="15.95" customHeight="1" x14ac:dyDescent="0.15"/>
    <row r="95" spans="1:102" ht="15.95" customHeight="1" x14ac:dyDescent="0.15"/>
    <row r="96" spans="1:102" ht="6.95" customHeight="1" x14ac:dyDescent="0.15">
      <c r="A96" s="117"/>
      <c r="B96" s="117"/>
      <c r="C96" s="117"/>
      <c r="D96" s="117"/>
      <c r="E96" s="117"/>
      <c r="F96" s="117"/>
      <c r="G96" s="117"/>
      <c r="H96" s="117"/>
      <c r="I96" s="117"/>
      <c r="J96" s="117"/>
      <c r="K96" s="117"/>
      <c r="L96" s="117"/>
      <c r="M96" s="117"/>
      <c r="N96" s="117"/>
      <c r="O96" s="117"/>
      <c r="P96" s="117"/>
      <c r="Q96" s="117"/>
    </row>
    <row r="97" spans="1:70" ht="24.95" customHeight="1" x14ac:dyDescent="0.15">
      <c r="A97" s="118" t="s">
        <v>46</v>
      </c>
      <c r="B97" s="120"/>
      <c r="C97" s="120"/>
      <c r="D97" s="120"/>
      <c r="E97" s="120"/>
      <c r="F97" s="120"/>
      <c r="G97" s="120"/>
      <c r="H97" s="120"/>
      <c r="I97" s="120"/>
      <c r="J97" s="120"/>
      <c r="K97" s="120"/>
      <c r="L97" s="120"/>
      <c r="M97" s="120"/>
      <c r="N97" s="120"/>
      <c r="O97" s="120"/>
      <c r="P97" s="120"/>
      <c r="Q97" s="120"/>
    </row>
    <row r="98" spans="1:70" ht="24.95" customHeight="1" x14ac:dyDescent="0.15">
      <c r="A98" s="118"/>
      <c r="B98" s="250" t="e">
        <f>LEFT(#REF!,29)</f>
        <v>#REF!</v>
      </c>
      <c r="C98" s="120"/>
      <c r="D98" s="120"/>
      <c r="E98" s="120"/>
      <c r="F98" s="120"/>
      <c r="G98" s="120"/>
      <c r="H98" s="120"/>
      <c r="I98" s="120"/>
      <c r="J98" s="120"/>
      <c r="K98" s="120"/>
      <c r="L98" s="120"/>
      <c r="M98" s="120"/>
      <c r="N98" s="120"/>
      <c r="O98" s="120"/>
      <c r="P98" s="120"/>
      <c r="Q98" s="120"/>
    </row>
    <row r="99" spans="1:70" ht="24.95" customHeight="1" x14ac:dyDescent="0.15">
      <c r="A99" s="118"/>
      <c r="B99" s="118" t="e">
        <f>MID(#REF!,30,29)</f>
        <v>#REF!</v>
      </c>
      <c r="C99" s="120"/>
      <c r="D99" s="120"/>
      <c r="E99" s="120"/>
      <c r="F99" s="120"/>
      <c r="G99" s="120"/>
      <c r="H99" s="120"/>
      <c r="I99" s="120"/>
      <c r="J99" s="120"/>
      <c r="K99" s="120"/>
      <c r="L99" s="120"/>
      <c r="M99" s="120"/>
      <c r="N99" s="120"/>
      <c r="O99" s="120"/>
      <c r="P99" s="120"/>
      <c r="Q99" s="120"/>
      <c r="T99" s="258"/>
    </row>
    <row r="100" spans="1:70" ht="6.95" customHeight="1" x14ac:dyDescent="0.15">
      <c r="A100" s="117"/>
      <c r="B100" s="117"/>
      <c r="C100" s="117"/>
      <c r="D100" s="117"/>
      <c r="E100" s="117"/>
      <c r="F100" s="117"/>
      <c r="G100" s="117"/>
      <c r="H100" s="117"/>
      <c r="I100" s="117"/>
      <c r="J100" s="117"/>
      <c r="K100" s="117"/>
      <c r="L100" s="117"/>
      <c r="M100" s="117"/>
      <c r="N100" s="117"/>
      <c r="O100" s="117"/>
      <c r="P100" s="117"/>
      <c r="Q100" s="117"/>
    </row>
    <row r="101" spans="1:70" ht="15.95" customHeight="1" x14ac:dyDescent="0.15"/>
    <row r="102" spans="1:70" ht="21.95" customHeight="1" x14ac:dyDescent="0.15">
      <c r="H102" s="102"/>
    </row>
    <row r="103" spans="1:70" ht="21.95" customHeight="1" x14ac:dyDescent="0.15"/>
    <row r="104" spans="1:70" ht="21.95" customHeight="1" x14ac:dyDescent="0.15"/>
    <row r="105" spans="1:70" ht="21.95" customHeight="1" x14ac:dyDescent="0.15"/>
    <row r="106" spans="1:70" ht="21.95" customHeight="1" x14ac:dyDescent="0.15"/>
    <row r="107" spans="1:70" ht="21.95" customHeight="1" x14ac:dyDescent="0.15">
      <c r="T107" s="213"/>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row>
    <row r="108" spans="1:70" ht="21.95" customHeight="1" x14ac:dyDescent="0.15">
      <c r="T108" s="213"/>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row>
    <row r="109" spans="1:70" ht="18" customHeight="1" x14ac:dyDescent="0.15">
      <c r="T109" s="214"/>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14"/>
      <c r="AV109" s="214"/>
      <c r="AW109" s="129"/>
      <c r="AX109" s="129"/>
      <c r="AY109" s="129"/>
      <c r="AZ109" s="129"/>
      <c r="BA109" s="129"/>
      <c r="BB109" s="129"/>
      <c r="BC109" s="129"/>
      <c r="BD109" s="129"/>
      <c r="BE109" s="129"/>
      <c r="BF109" s="129"/>
      <c r="BG109" s="129"/>
      <c r="BH109" s="129"/>
      <c r="BI109" s="129"/>
      <c r="BJ109" s="129"/>
      <c r="BK109" s="97" t="str">
        <f t="shared" ref="BK109:BR110" si="0">IF(BK78="","",BK78)</f>
        <v/>
      </c>
      <c r="BL109" s="97" t="str">
        <f t="shared" si="0"/>
        <v/>
      </c>
      <c r="BM109" s="97" t="str">
        <f t="shared" si="0"/>
        <v/>
      </c>
      <c r="BN109" s="97" t="str">
        <f t="shared" si="0"/>
        <v/>
      </c>
      <c r="BO109" s="97" t="str">
        <f t="shared" si="0"/>
        <v/>
      </c>
      <c r="BP109" s="97" t="str">
        <f t="shared" si="0"/>
        <v/>
      </c>
      <c r="BQ109" s="97" t="str">
        <f t="shared" si="0"/>
        <v/>
      </c>
      <c r="BR109" s="97" t="str">
        <f t="shared" si="0"/>
        <v/>
      </c>
    </row>
    <row r="110" spans="1:70" ht="18" customHeight="1" x14ac:dyDescent="0.15">
      <c r="T110" s="213"/>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14"/>
      <c r="AV110" s="214"/>
      <c r="AW110" s="129"/>
      <c r="AX110" s="129"/>
      <c r="AY110" s="129"/>
      <c r="AZ110" s="129"/>
      <c r="BA110" s="129"/>
      <c r="BB110" s="129"/>
      <c r="BC110" s="129"/>
      <c r="BD110" s="129"/>
      <c r="BE110" s="129"/>
      <c r="BF110" s="129"/>
      <c r="BG110" s="129"/>
      <c r="BH110" s="129"/>
      <c r="BI110" s="129"/>
      <c r="BJ110" s="129"/>
      <c r="BK110" s="97" t="str">
        <f t="shared" si="0"/>
        <v/>
      </c>
      <c r="BL110" s="97" t="str">
        <f t="shared" si="0"/>
        <v/>
      </c>
      <c r="BM110" s="97" t="str">
        <f t="shared" si="0"/>
        <v/>
      </c>
      <c r="BN110" s="97" t="str">
        <f t="shared" si="0"/>
        <v/>
      </c>
      <c r="BO110" s="97" t="str">
        <f t="shared" si="0"/>
        <v/>
      </c>
      <c r="BP110" s="97" t="str">
        <f t="shared" si="0"/>
        <v/>
      </c>
      <c r="BQ110" s="97" t="str">
        <f t="shared" si="0"/>
        <v/>
      </c>
      <c r="BR110" s="97" t="str">
        <f t="shared" si="0"/>
        <v/>
      </c>
    </row>
    <row r="111" spans="1:70" ht="18" customHeight="1" x14ac:dyDescent="0.15">
      <c r="T111" s="214"/>
      <c r="U111" s="232"/>
      <c r="V111" s="232"/>
      <c r="W111" s="232"/>
      <c r="X111" s="232"/>
      <c r="Y111" s="232"/>
      <c r="Z111" s="232"/>
      <c r="AA111" s="232"/>
      <c r="AB111" s="232"/>
      <c r="AC111" s="232"/>
      <c r="AD111" s="232"/>
      <c r="AE111" s="232"/>
      <c r="AF111" s="232"/>
      <c r="AG111" s="232"/>
      <c r="AH111" s="214"/>
      <c r="AI111" s="214"/>
      <c r="AJ111" s="214"/>
      <c r="AK111" s="214"/>
      <c r="AL111" s="214"/>
      <c r="AM111" s="214"/>
      <c r="AN111" s="214"/>
      <c r="AO111" s="214"/>
      <c r="AP111" s="214"/>
      <c r="AQ111" s="214"/>
      <c r="AR111" s="214"/>
      <c r="AS111" s="214"/>
      <c r="AT111" s="214"/>
      <c r="AU111" s="214"/>
      <c r="AV111" s="214"/>
      <c r="AW111" s="129"/>
      <c r="AX111" s="129"/>
      <c r="AY111" s="129"/>
      <c r="AZ111" s="129"/>
      <c r="BA111" s="129"/>
      <c r="BB111" s="129"/>
      <c r="BC111" s="129"/>
      <c r="BD111" s="129"/>
      <c r="BE111" s="129"/>
      <c r="BF111" s="129"/>
      <c r="BG111" s="129"/>
      <c r="BH111" s="129"/>
      <c r="BI111" s="129"/>
      <c r="BJ111" s="129"/>
    </row>
    <row r="112" spans="1:70" ht="15.95" customHeight="1" x14ac:dyDescent="0.15">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row>
    <row r="113" spans="1:70" ht="15.95" customHeight="1" x14ac:dyDescent="0.15">
      <c r="T113" s="215"/>
      <c r="U113" s="214"/>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row>
    <row r="114" spans="1:70" ht="15.95" customHeight="1" x14ac:dyDescent="0.15">
      <c r="B114" s="152"/>
      <c r="C114" s="152"/>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row>
    <row r="115" spans="1:70" ht="6.95" customHeight="1" x14ac:dyDescent="0.15">
      <c r="A115" s="117"/>
      <c r="B115" s="117"/>
      <c r="C115" s="117"/>
      <c r="D115" s="117"/>
      <c r="E115" s="117"/>
      <c r="F115" s="117"/>
      <c r="G115" s="117"/>
      <c r="H115" s="117"/>
      <c r="I115" s="117"/>
      <c r="J115" s="117"/>
      <c r="K115" s="117"/>
      <c r="L115" s="117"/>
      <c r="M115" s="117"/>
      <c r="N115" s="117"/>
      <c r="O115" s="117"/>
      <c r="P115" s="117"/>
      <c r="Q115" s="117"/>
    </row>
    <row r="116" spans="1:70" ht="27" customHeight="1" x14ac:dyDescent="0.15">
      <c r="A116" s="118" t="e">
        <f>" ■ 住宅着工（"&amp;DBCS(TEXT(#REF!,"m月"))&amp;"）"</f>
        <v>#REF!</v>
      </c>
      <c r="B116" s="120"/>
      <c r="C116" s="120"/>
      <c r="D116" s="120"/>
      <c r="E116" s="120"/>
      <c r="F116" s="120"/>
      <c r="G116" s="120"/>
      <c r="H116" s="120"/>
      <c r="I116" s="120"/>
      <c r="J116" s="120"/>
      <c r="K116" s="120"/>
      <c r="L116" s="120"/>
      <c r="M116" s="120"/>
      <c r="N116" s="120"/>
      <c r="O116" s="120"/>
      <c r="P116" s="120"/>
      <c r="Q116" s="120"/>
    </row>
    <row r="117" spans="1:70" ht="27" customHeight="1" x14ac:dyDescent="0.15">
      <c r="A117" s="118"/>
      <c r="B117" s="250" t="e">
        <f>LEFT(#REF!,29)</f>
        <v>#REF!</v>
      </c>
      <c r="C117" s="118"/>
      <c r="D117" s="118"/>
      <c r="E117" s="118"/>
      <c r="F117" s="118"/>
      <c r="G117" s="118"/>
      <c r="H117" s="118"/>
      <c r="I117" s="118"/>
      <c r="J117" s="118"/>
      <c r="K117" s="118"/>
      <c r="L117" s="118"/>
      <c r="M117" s="118"/>
      <c r="N117" s="118"/>
      <c r="O117" s="118"/>
      <c r="P117" s="118"/>
      <c r="Q117" s="118"/>
    </row>
    <row r="118" spans="1:70" ht="27" customHeight="1" x14ac:dyDescent="0.15">
      <c r="A118" s="118"/>
      <c r="B118" s="118" t="e">
        <f>MID(#REF!,30,29)</f>
        <v>#REF!</v>
      </c>
      <c r="C118" s="118"/>
      <c r="D118" s="118"/>
      <c r="E118" s="118"/>
      <c r="F118" s="118"/>
      <c r="G118" s="118"/>
      <c r="H118" s="118"/>
      <c r="I118" s="118"/>
      <c r="J118" s="118"/>
      <c r="K118" s="118"/>
      <c r="L118" s="118"/>
      <c r="M118" s="118"/>
      <c r="N118" s="118"/>
      <c r="O118" s="118"/>
      <c r="P118" s="118"/>
      <c r="Q118" s="118"/>
    </row>
    <row r="119" spans="1:70" ht="6.95" customHeight="1" x14ac:dyDescent="0.15">
      <c r="A119" s="117"/>
      <c r="B119" s="117"/>
      <c r="C119" s="117"/>
      <c r="D119" s="117"/>
      <c r="E119" s="117"/>
      <c r="F119" s="117"/>
      <c r="G119" s="117"/>
      <c r="H119" s="117"/>
      <c r="I119" s="117"/>
      <c r="J119" s="117"/>
      <c r="K119" s="117"/>
      <c r="L119" s="117"/>
      <c r="M119" s="117"/>
      <c r="N119" s="117"/>
      <c r="O119" s="117"/>
      <c r="P119" s="117"/>
      <c r="Q119" s="117"/>
    </row>
    <row r="120" spans="1:70" ht="15.95" customHeight="1" x14ac:dyDescent="0.15"/>
    <row r="121" spans="1:70" ht="15.95" customHeight="1" x14ac:dyDescent="0.15">
      <c r="B121" s="102" t="s">
        <v>28</v>
      </c>
    </row>
    <row r="122" spans="1:70" ht="49.5" customHeight="1" x14ac:dyDescent="0.15">
      <c r="A122" s="129"/>
      <c r="B122" s="424" t="e">
        <f>#REF!</f>
        <v>#REF!</v>
      </c>
      <c r="C122" s="425"/>
      <c r="D122" s="425"/>
      <c r="E122" s="425"/>
      <c r="F122" s="425"/>
      <c r="G122" s="425"/>
      <c r="H122" s="425"/>
      <c r="I122" s="425"/>
      <c r="J122" s="425"/>
      <c r="K122" s="425"/>
      <c r="L122" s="425"/>
      <c r="M122" s="425"/>
      <c r="N122" s="425"/>
      <c r="O122" s="425"/>
      <c r="P122" s="426"/>
      <c r="Q122" s="209"/>
    </row>
    <row r="123" spans="1:70" ht="15.95" customHeight="1" x14ac:dyDescent="0.15"/>
    <row r="124" spans="1:70" ht="21.95" customHeight="1" x14ac:dyDescent="0.15">
      <c r="H124" s="102"/>
    </row>
    <row r="125" spans="1:70" ht="21.95" customHeight="1" x14ac:dyDescent="0.15">
      <c r="H125" s="102"/>
    </row>
    <row r="126" spans="1:70" ht="21.95" customHeight="1" x14ac:dyDescent="0.15">
      <c r="H126" s="102"/>
    </row>
    <row r="127" spans="1:70" ht="21.95" customHeight="1" x14ac:dyDescent="0.15">
      <c r="H127" s="102"/>
    </row>
    <row r="128" spans="1:70" ht="21.95" customHeight="1" x14ac:dyDescent="0.15">
      <c r="H128" s="102"/>
      <c r="T128" s="213"/>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row>
    <row r="129" spans="1:72" ht="21.95" customHeight="1" x14ac:dyDescent="0.15">
      <c r="T129" s="213"/>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row>
    <row r="130" spans="1:72" s="101" customFormat="1" ht="15.75" customHeight="1" x14ac:dyDescent="0.15">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row>
    <row r="131" spans="1:72" s="101" customFormat="1" ht="15.75" customHeight="1" x14ac:dyDescent="0.15">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20"/>
      <c r="BL131" s="220"/>
      <c r="BM131" s="220"/>
      <c r="BN131" s="220"/>
      <c r="BO131" s="220"/>
      <c r="BP131" s="220"/>
      <c r="BQ131" s="220"/>
      <c r="BR131" s="220"/>
    </row>
    <row r="132" spans="1:72" ht="21.95" customHeight="1" x14ac:dyDescent="0.15">
      <c r="T132" s="221"/>
      <c r="U132" s="237"/>
      <c r="V132" s="237"/>
      <c r="W132" s="237"/>
      <c r="X132" s="237"/>
      <c r="Y132" s="237"/>
      <c r="Z132" s="237"/>
      <c r="AA132" s="237"/>
      <c r="AB132" s="237"/>
      <c r="AC132" s="237"/>
      <c r="AD132" s="237"/>
      <c r="AE132" s="237"/>
      <c r="AF132" s="237"/>
      <c r="AG132" s="237"/>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row>
    <row r="133" spans="1:72" ht="21.95" customHeight="1" x14ac:dyDescent="0.15">
      <c r="T133" s="222"/>
      <c r="U133" s="238"/>
      <c r="V133" s="238"/>
      <c r="W133" s="238"/>
      <c r="X133" s="238"/>
      <c r="Y133" s="238"/>
      <c r="Z133" s="238"/>
      <c r="AA133" s="238"/>
      <c r="AB133" s="238"/>
      <c r="AC133" s="238"/>
      <c r="AD133" s="238"/>
      <c r="AE133" s="238"/>
      <c r="AF133" s="238"/>
      <c r="AG133" s="238"/>
      <c r="AH133" s="214"/>
      <c r="AI133" s="214"/>
      <c r="AJ133" s="214"/>
      <c r="AK133" s="214"/>
      <c r="AL133" s="214"/>
      <c r="AM133" s="264"/>
      <c r="AN133" s="214"/>
      <c r="AO133" s="214"/>
      <c r="AP133" s="26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row>
    <row r="134" spans="1:72" ht="15.95" customHeight="1" x14ac:dyDescent="0.15">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row>
    <row r="135" spans="1:72" ht="15.95" customHeight="1" x14ac:dyDescent="0.15">
      <c r="T135" s="215"/>
      <c r="U135" s="214"/>
      <c r="V135" s="129"/>
      <c r="W135" s="129"/>
      <c r="X135" s="129"/>
      <c r="Y135" s="129"/>
      <c r="Z135" s="129"/>
      <c r="AA135" s="129"/>
      <c r="AB135" s="129"/>
      <c r="AC135" s="129"/>
      <c r="AD135" s="129"/>
      <c r="AE135" s="129"/>
      <c r="AF135" s="129"/>
      <c r="AG135" s="129"/>
      <c r="AH135" s="129"/>
      <c r="AI135" s="129"/>
      <c r="AJ135" s="129"/>
      <c r="AK135" s="129"/>
      <c r="AL135" s="129"/>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23"/>
      <c r="BT135" s="223"/>
    </row>
    <row r="136" spans="1:72" ht="15.95" customHeight="1" x14ac:dyDescent="0.15">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row>
    <row r="137" spans="1:72" ht="15.95" customHeight="1" x14ac:dyDescent="0.15">
      <c r="T137" s="223"/>
      <c r="U137" s="223"/>
      <c r="V137" s="223"/>
      <c r="W137" s="223"/>
      <c r="X137" s="223"/>
      <c r="Y137" s="223"/>
      <c r="Z137" s="223"/>
      <c r="AA137" s="223"/>
      <c r="AB137" s="223"/>
      <c r="AC137" s="223"/>
      <c r="AD137" s="223"/>
      <c r="AE137" s="223"/>
      <c r="AF137" s="223"/>
      <c r="AG137" s="223"/>
      <c r="AH137" s="223"/>
      <c r="AI137" s="223"/>
      <c r="AJ137" s="223"/>
      <c r="AK137" s="223"/>
      <c r="AL137" s="223"/>
    </row>
    <row r="138" spans="1:72" ht="15.95" customHeight="1" x14ac:dyDescent="0.15">
      <c r="T138" s="223"/>
      <c r="U138" s="223"/>
      <c r="V138" s="223"/>
      <c r="W138" s="223"/>
      <c r="X138" s="223"/>
      <c r="Y138" s="223"/>
      <c r="Z138" s="223"/>
      <c r="AA138" s="223"/>
      <c r="AB138" s="223"/>
      <c r="AC138" s="223"/>
      <c r="AD138" s="223"/>
      <c r="AE138" s="223"/>
      <c r="AF138" s="223"/>
      <c r="AG138" s="223"/>
      <c r="AH138" s="223"/>
      <c r="AI138" s="223"/>
      <c r="AJ138" s="223"/>
      <c r="AK138" s="223"/>
      <c r="AL138" s="223"/>
    </row>
    <row r="139" spans="1:72" ht="15.95" customHeight="1" x14ac:dyDescent="0.15">
      <c r="AH139" s="223"/>
      <c r="AI139" s="223"/>
      <c r="AJ139" s="223"/>
      <c r="AK139" s="223"/>
      <c r="AL139" s="223"/>
    </row>
    <row r="140" spans="1:72" ht="6.95" customHeight="1" x14ac:dyDescent="0.15">
      <c r="A140" s="117"/>
      <c r="B140" s="117"/>
      <c r="C140" s="117"/>
      <c r="D140" s="117"/>
      <c r="E140" s="117"/>
      <c r="F140" s="117"/>
      <c r="G140" s="117"/>
      <c r="H140" s="117"/>
      <c r="I140" s="117"/>
      <c r="J140" s="117"/>
      <c r="K140" s="117"/>
      <c r="L140" s="117"/>
      <c r="M140" s="117"/>
      <c r="N140" s="117"/>
      <c r="O140" s="117"/>
      <c r="P140" s="117"/>
      <c r="Q140" s="117"/>
      <c r="R140" s="129"/>
    </row>
    <row r="141" spans="1:72" ht="24.95" customHeight="1" x14ac:dyDescent="0.15">
      <c r="A141" s="118" t="s">
        <v>43</v>
      </c>
      <c r="B141" s="120"/>
      <c r="C141" s="120"/>
      <c r="D141" s="120"/>
      <c r="E141" s="118" t="e">
        <f>" "&amp;LEFT(#REF!,24)</f>
        <v>#REF!</v>
      </c>
      <c r="F141" s="120"/>
      <c r="G141" s="120"/>
      <c r="H141" s="120"/>
      <c r="I141" s="120"/>
      <c r="J141" s="120"/>
      <c r="K141" s="120"/>
      <c r="L141" s="120"/>
      <c r="M141" s="120"/>
      <c r="N141" s="120"/>
      <c r="O141" s="120"/>
      <c r="P141" s="120"/>
      <c r="Q141" s="120"/>
      <c r="U141" s="213" t="s">
        <v>62</v>
      </c>
      <c r="W141" s="213" t="s">
        <v>44</v>
      </c>
    </row>
    <row r="142" spans="1:72" ht="24.95" customHeight="1" x14ac:dyDescent="0.15">
      <c r="A142" s="130" t="e">
        <f>"  ("&amp;U142&amp;"→"&amp;W142&amp;")"</f>
        <v>#REF!</v>
      </c>
      <c r="B142" s="120"/>
      <c r="C142" s="120"/>
      <c r="D142" s="120"/>
      <c r="E142" s="118" t="e">
        <f>" "&amp;MID(#REF!,25,24)</f>
        <v>#REF!</v>
      </c>
      <c r="F142" s="120"/>
      <c r="G142" s="120"/>
      <c r="H142" s="120"/>
      <c r="I142" s="120"/>
      <c r="J142" s="120"/>
      <c r="K142" s="120"/>
      <c r="L142" s="120"/>
      <c r="M142" s="120"/>
      <c r="N142" s="120"/>
      <c r="O142" s="120"/>
      <c r="P142" s="120"/>
      <c r="Q142" s="120"/>
      <c r="U142" s="213" t="e">
        <f>IF(#REF!&lt;0,"▲",)&amp;TEXT(ABS(ROUND(#REF!,1)),"#0.0")</f>
        <v>#REF!</v>
      </c>
      <c r="V142" s="213"/>
      <c r="W142" s="213" t="str">
        <f>IF('４月'!F26&lt;0,"▲",)&amp;TEXT(ABS(ROUND('４月'!F26,1)),"#0.0")</f>
        <v>8.7</v>
      </c>
    </row>
    <row r="143" spans="1:72" ht="24.95" customHeight="1" x14ac:dyDescent="0.15">
      <c r="A143" s="120"/>
      <c r="B143" s="120"/>
      <c r="C143" s="120"/>
      <c r="D143" s="120"/>
      <c r="E143" s="118" t="s">
        <v>48</v>
      </c>
      <c r="F143" s="120"/>
      <c r="G143" s="120"/>
      <c r="H143" s="120"/>
      <c r="I143" s="120"/>
      <c r="J143" s="120"/>
      <c r="K143" s="120"/>
      <c r="L143" s="120"/>
      <c r="M143" s="120"/>
      <c r="N143" s="120"/>
      <c r="O143" s="120"/>
      <c r="P143" s="120"/>
      <c r="Q143" s="120"/>
    </row>
    <row r="144" spans="1:72" ht="6.95" customHeight="1" x14ac:dyDescent="0.15">
      <c r="A144" s="120"/>
      <c r="B144" s="120"/>
      <c r="C144" s="120"/>
      <c r="D144" s="120"/>
      <c r="E144" s="120"/>
      <c r="F144" s="120"/>
      <c r="G144" s="120"/>
      <c r="H144" s="120"/>
      <c r="I144" s="120"/>
      <c r="J144" s="120"/>
      <c r="K144" s="120"/>
      <c r="L144" s="120"/>
      <c r="M144" s="120"/>
      <c r="N144" s="120"/>
      <c r="O144" s="120"/>
      <c r="P144" s="120"/>
      <c r="Q144" s="120"/>
    </row>
    <row r="145" spans="1:96" ht="21.95" customHeight="1" x14ac:dyDescent="0.15">
      <c r="A145" s="122" t="s">
        <v>40</v>
      </c>
      <c r="B145" s="124"/>
      <c r="C145" s="124"/>
      <c r="D145" s="124"/>
      <c r="E145" s="124"/>
      <c r="F145" s="186" t="s">
        <v>41</v>
      </c>
      <c r="G145" s="122" t="e">
        <f>LEFT(#REF!,23)</f>
        <v>#REF!</v>
      </c>
      <c r="H145" s="124"/>
      <c r="I145" s="124"/>
      <c r="J145" s="124"/>
      <c r="K145" s="124"/>
      <c r="L145" s="124"/>
      <c r="M145" s="124"/>
      <c r="N145" s="124"/>
      <c r="O145" s="124"/>
      <c r="P145" s="124"/>
      <c r="Q145" s="124"/>
      <c r="U145" s="213" t="s">
        <v>62</v>
      </c>
      <c r="W145" s="213" t="s">
        <v>44</v>
      </c>
    </row>
    <row r="146" spans="1:96" ht="21.95" customHeight="1" x14ac:dyDescent="0.15">
      <c r="A146" s="122"/>
      <c r="B146" s="124"/>
      <c r="C146" s="162" t="e">
        <f>" ("&amp;U146&amp;"→"&amp;W146&amp;")"</f>
        <v>#REF!</v>
      </c>
      <c r="D146" s="163"/>
      <c r="E146" s="163"/>
      <c r="F146" s="187"/>
      <c r="G146" s="122" t="e">
        <f>MID(#REF!,24,22)</f>
        <v>#REF!</v>
      </c>
      <c r="H146" s="124"/>
      <c r="I146" s="124"/>
      <c r="J146" s="124"/>
      <c r="K146" s="124"/>
      <c r="L146" s="124"/>
      <c r="M146" s="124"/>
      <c r="N146" s="124"/>
      <c r="O146" s="124"/>
      <c r="P146" s="124"/>
      <c r="Q146" s="124"/>
      <c r="U146" s="213" t="e">
        <f>IF(#REF!&lt;0,"▲",)&amp;TEXT(ABS(ROUND(#REF!,1)),"#0.0")</f>
        <v>#REF!</v>
      </c>
      <c r="V146" s="213"/>
      <c r="W146" s="213" t="str">
        <f>IF('４月'!F28&lt;0,"▲",)&amp;TEXT(ABS(ROUND('４月'!F28,1)),"#0.0")</f>
        <v>3.4</v>
      </c>
    </row>
    <row r="147" spans="1:96" ht="21.95" customHeight="1" x14ac:dyDescent="0.15">
      <c r="A147" s="122"/>
      <c r="B147" s="124"/>
      <c r="C147" s="163"/>
      <c r="D147" s="163"/>
      <c r="E147" s="163"/>
      <c r="F147" s="187"/>
      <c r="G147" s="122" t="e">
        <f>MID(#REF!,45,22)</f>
        <v>#REF!</v>
      </c>
      <c r="H147" s="124"/>
      <c r="I147" s="124"/>
      <c r="J147" s="124"/>
      <c r="K147" s="124"/>
      <c r="L147" s="124"/>
      <c r="M147" s="124"/>
      <c r="N147" s="124"/>
      <c r="O147" s="124"/>
      <c r="P147" s="124"/>
      <c r="Q147" s="124"/>
    </row>
    <row r="148" spans="1:96" ht="6.95" customHeight="1" x14ac:dyDescent="0.15">
      <c r="A148" s="124"/>
      <c r="B148" s="124"/>
      <c r="C148" s="124"/>
      <c r="D148" s="124"/>
      <c r="E148" s="124"/>
      <c r="F148" s="132"/>
      <c r="G148" s="124"/>
      <c r="H148" s="124"/>
      <c r="I148" s="124"/>
      <c r="J148" s="124"/>
      <c r="K148" s="124"/>
      <c r="L148" s="124"/>
      <c r="M148" s="124"/>
      <c r="N148" s="124"/>
      <c r="O148" s="124"/>
      <c r="P148" s="124"/>
      <c r="Q148" s="124"/>
    </row>
    <row r="149" spans="1:96" ht="21.95" customHeight="1" x14ac:dyDescent="0.15">
      <c r="A149" s="122" t="s">
        <v>26</v>
      </c>
      <c r="B149" s="124"/>
      <c r="C149" s="124"/>
      <c r="D149" s="124"/>
      <c r="E149" s="124"/>
      <c r="F149" s="186" t="s">
        <v>41</v>
      </c>
      <c r="G149" s="122" t="e">
        <f>LEFT(#REF!,23)</f>
        <v>#REF!</v>
      </c>
      <c r="H149" s="124"/>
      <c r="I149" s="124"/>
      <c r="J149" s="124"/>
      <c r="K149" s="124"/>
      <c r="L149" s="124"/>
      <c r="M149" s="124"/>
      <c r="N149" s="124"/>
      <c r="O149" s="124"/>
      <c r="P149" s="124"/>
      <c r="Q149" s="124"/>
    </row>
    <row r="150" spans="1:96" ht="21.95" customHeight="1" x14ac:dyDescent="0.15">
      <c r="A150" s="122"/>
      <c r="B150" s="124"/>
      <c r="C150" s="162" t="e">
        <f>" ("&amp;U150&amp;"→"&amp;W150&amp;")"</f>
        <v>#REF!</v>
      </c>
      <c r="D150" s="163"/>
      <c r="E150" s="163"/>
      <c r="F150" s="187"/>
      <c r="G150" s="122" t="e">
        <f>MID(#REF!,24,23)</f>
        <v>#REF!</v>
      </c>
      <c r="H150" s="124"/>
      <c r="I150" s="124"/>
      <c r="J150" s="124"/>
      <c r="K150" s="124"/>
      <c r="L150" s="124"/>
      <c r="M150" s="124"/>
      <c r="N150" s="124"/>
      <c r="O150" s="124"/>
      <c r="P150" s="124"/>
      <c r="Q150" s="124"/>
      <c r="U150" s="213" t="e">
        <f>IF(#REF!&lt;0,"▲",)&amp;TEXT(ABS(ROUND(#REF!,1)),"#0.0")</f>
        <v>#REF!</v>
      </c>
      <c r="W150" s="213" t="str">
        <f>IF('４月'!F30&lt;0,"▲",)&amp;TEXT(ABS(ROUND('４月'!F30,1)),"#0.0")</f>
        <v>35.7</v>
      </c>
    </row>
    <row r="151" spans="1:96" ht="21.95" customHeight="1" x14ac:dyDescent="0.15">
      <c r="A151" s="122"/>
      <c r="B151" s="124"/>
      <c r="C151" s="163"/>
      <c r="D151" s="163"/>
      <c r="E151" s="163"/>
      <c r="F151" s="187"/>
      <c r="G151" s="122" t="e">
        <f>MID(#REF!,47,22)</f>
        <v>#REF!</v>
      </c>
      <c r="H151" s="124"/>
      <c r="I151" s="124"/>
      <c r="J151" s="124"/>
      <c r="K151" s="124"/>
      <c r="L151" s="124"/>
      <c r="M151" s="124"/>
      <c r="N151" s="124"/>
      <c r="O151" s="124"/>
      <c r="P151" s="124"/>
      <c r="Q151" s="124"/>
    </row>
    <row r="152" spans="1:96" ht="6.95" customHeight="1" x14ac:dyDescent="0.15">
      <c r="A152" s="131"/>
      <c r="B152" s="131"/>
      <c r="C152" s="164"/>
      <c r="D152" s="164"/>
      <c r="E152" s="164"/>
      <c r="F152" s="188"/>
      <c r="G152" s="131"/>
      <c r="H152" s="131"/>
      <c r="I152" s="131"/>
      <c r="J152" s="131"/>
      <c r="K152" s="131"/>
      <c r="L152" s="131"/>
      <c r="M152" s="131"/>
      <c r="N152" s="131"/>
      <c r="O152" s="131"/>
      <c r="P152" s="131"/>
      <c r="Q152" s="131"/>
    </row>
    <row r="153" spans="1:96" ht="15.95" customHeight="1" x14ac:dyDescent="0.15">
      <c r="H153" s="102"/>
    </row>
    <row r="154" spans="1:96" ht="15.95" customHeight="1" x14ac:dyDescent="0.15">
      <c r="H154" s="102"/>
    </row>
    <row r="155" spans="1:96" ht="21.95" customHeight="1" x14ac:dyDescent="0.15"/>
    <row r="156" spans="1:96" ht="21.95" customHeight="1" x14ac:dyDescent="0.15"/>
    <row r="157" spans="1:96" ht="21.95" customHeight="1" x14ac:dyDescent="0.15"/>
    <row r="158" spans="1:96" ht="21.95" customHeight="1" x14ac:dyDescent="0.15">
      <c r="T158" s="213"/>
    </row>
    <row r="159" spans="1:96" ht="21.95" customHeight="1" x14ac:dyDescent="0.15">
      <c r="S159" s="129"/>
      <c r="T159" s="213"/>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row>
    <row r="160" spans="1:96" ht="21.95" customHeight="1" x14ac:dyDescent="0.15">
      <c r="S160" s="129"/>
      <c r="T160" s="129"/>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c r="BT160" s="220"/>
      <c r="BU160" s="220"/>
      <c r="BV160" s="220"/>
      <c r="BW160" s="220"/>
      <c r="BX160" s="220"/>
      <c r="BY160" s="220"/>
      <c r="BZ160" s="220"/>
      <c r="CA160" s="220" t="str">
        <f t="shared" ref="CA160:CD161" si="1">IF(CA78="","",CA78)</f>
        <v/>
      </c>
      <c r="CB160" s="220" t="str">
        <f t="shared" si="1"/>
        <v/>
      </c>
      <c r="CC160" s="220" t="str">
        <f t="shared" si="1"/>
        <v/>
      </c>
      <c r="CD160" s="220" t="str">
        <f t="shared" si="1"/>
        <v/>
      </c>
      <c r="CE160" s="129"/>
      <c r="CF160" s="129"/>
      <c r="CG160" s="129"/>
      <c r="CH160" s="129"/>
      <c r="CI160" s="129"/>
      <c r="CJ160" s="129"/>
      <c r="CK160" s="129"/>
      <c r="CL160" s="129"/>
      <c r="CM160" s="129"/>
      <c r="CN160" s="129"/>
      <c r="CO160" s="129"/>
      <c r="CP160" s="129"/>
      <c r="CQ160" s="129"/>
      <c r="CR160" s="129"/>
    </row>
    <row r="161" spans="1:96" ht="21.95" customHeight="1" x14ac:dyDescent="0.15">
      <c r="S161" s="129"/>
      <c r="T161" s="129"/>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20"/>
      <c r="BL161" s="220"/>
      <c r="BM161" s="220"/>
      <c r="BN161" s="220"/>
      <c r="BO161" s="220"/>
      <c r="BP161" s="220"/>
      <c r="BQ161" s="220"/>
      <c r="BR161" s="220"/>
      <c r="BS161" s="220"/>
      <c r="BT161" s="220"/>
      <c r="BU161" s="220"/>
      <c r="BV161" s="220"/>
      <c r="BW161" s="220"/>
      <c r="BX161" s="220"/>
      <c r="BY161" s="220"/>
      <c r="BZ161" s="220"/>
      <c r="CA161" s="220" t="str">
        <f t="shared" si="1"/>
        <v/>
      </c>
      <c r="CB161" s="220" t="str">
        <f t="shared" si="1"/>
        <v/>
      </c>
      <c r="CC161" s="220" t="str">
        <f t="shared" si="1"/>
        <v/>
      </c>
      <c r="CD161" s="220" t="str">
        <f t="shared" si="1"/>
        <v/>
      </c>
      <c r="CE161" s="129"/>
      <c r="CF161" s="129"/>
      <c r="CG161" s="129"/>
      <c r="CH161" s="129"/>
      <c r="CI161" s="129"/>
      <c r="CJ161" s="129"/>
      <c r="CK161" s="129"/>
      <c r="CL161" s="129"/>
      <c r="CM161" s="129"/>
      <c r="CN161" s="129"/>
      <c r="CO161" s="129"/>
      <c r="CP161" s="129"/>
      <c r="CQ161" s="129"/>
      <c r="CR161" s="129"/>
    </row>
    <row r="162" spans="1:96" ht="21.95" customHeight="1" x14ac:dyDescent="0.15">
      <c r="S162" s="129"/>
      <c r="T162" s="214"/>
      <c r="U162" s="238"/>
      <c r="V162" s="238"/>
      <c r="W162" s="238"/>
      <c r="X162" s="238"/>
      <c r="Y162" s="238"/>
      <c r="Z162" s="238"/>
      <c r="AA162" s="238"/>
      <c r="AB162" s="238"/>
      <c r="AC162" s="238"/>
      <c r="AD162" s="238"/>
      <c r="AE162" s="238"/>
      <c r="AF162" s="238"/>
      <c r="AG162" s="238"/>
      <c r="AH162" s="214"/>
      <c r="AI162" s="214"/>
      <c r="AJ162" s="214"/>
      <c r="AK162" s="214"/>
      <c r="AL162" s="214"/>
      <c r="AM162" s="214"/>
      <c r="AN162" s="26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row>
    <row r="163" spans="1:96" ht="21.95" customHeight="1" x14ac:dyDescent="0.15">
      <c r="B163" s="153"/>
      <c r="C163" s="153"/>
      <c r="S163" s="129"/>
      <c r="T163" s="214"/>
      <c r="U163" s="214"/>
      <c r="V163" s="214"/>
      <c r="W163" s="214"/>
      <c r="X163" s="214"/>
      <c r="Y163" s="214"/>
      <c r="Z163" s="261"/>
      <c r="AA163" s="261"/>
      <c r="AB163" s="261"/>
      <c r="AC163" s="261"/>
      <c r="AD163" s="261"/>
      <c r="AE163" s="261"/>
      <c r="AF163" s="261"/>
      <c r="AG163" s="261"/>
      <c r="AH163" s="261"/>
      <c r="AI163" s="261"/>
      <c r="AJ163" s="261"/>
      <c r="AK163" s="261"/>
      <c r="AL163" s="261"/>
      <c r="AM163" s="261"/>
      <c r="AN163" s="214"/>
      <c r="AO163" s="214"/>
      <c r="AP163" s="214"/>
      <c r="AQ163" s="214"/>
      <c r="AR163" s="214"/>
      <c r="AS163" s="214"/>
      <c r="AT163" s="214"/>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row>
    <row r="164" spans="1:96" ht="15.95" customHeight="1" x14ac:dyDescent="0.15">
      <c r="B164" s="153"/>
      <c r="C164" s="153"/>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row>
    <row r="165" spans="1:96" ht="15.95" customHeight="1" x14ac:dyDescent="0.15">
      <c r="C165" s="165"/>
      <c r="D165" s="165"/>
      <c r="E165" s="165"/>
      <c r="F165" s="189"/>
      <c r="G165" s="189"/>
      <c r="H165" s="189"/>
      <c r="I165" s="189"/>
      <c r="J165" s="195"/>
      <c r="K165" s="195"/>
      <c r="L165" s="195"/>
      <c r="M165" s="195"/>
      <c r="N165" s="195"/>
      <c r="O165" s="195"/>
      <c r="P165" s="195"/>
      <c r="Q165" s="195"/>
      <c r="S165" s="129"/>
      <c r="T165" s="215"/>
      <c r="U165" s="214"/>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row>
    <row r="166" spans="1:96" ht="6.95" customHeight="1" x14ac:dyDescent="0.15">
      <c r="A166" s="132"/>
      <c r="B166" s="154"/>
      <c r="C166" s="154"/>
      <c r="D166" s="154"/>
      <c r="E166" s="154"/>
      <c r="F166" s="154"/>
      <c r="G166" s="154"/>
      <c r="H166" s="154"/>
      <c r="I166" s="154"/>
      <c r="J166" s="154"/>
      <c r="K166" s="154"/>
      <c r="L166" s="154"/>
      <c r="M166" s="154"/>
      <c r="N166" s="154"/>
      <c r="O166" s="154"/>
      <c r="P166" s="154"/>
      <c r="Q166" s="154"/>
    </row>
    <row r="167" spans="1:96" ht="24.95" customHeight="1" x14ac:dyDescent="0.15">
      <c r="A167" s="118" t="e">
        <f>" ■ 新車登録台数（"&amp;DBCS(TEXT(#REF!,"m月"))&amp;"）"</f>
        <v>#REF!</v>
      </c>
      <c r="B167" s="120"/>
      <c r="C167" s="120"/>
      <c r="D167" s="120"/>
      <c r="E167" s="120"/>
      <c r="F167" s="120"/>
      <c r="G167" s="120"/>
      <c r="H167" s="120"/>
      <c r="I167" s="120"/>
      <c r="J167" s="120"/>
      <c r="K167" s="120"/>
      <c r="L167" s="120"/>
      <c r="M167" s="120"/>
      <c r="N167" s="120"/>
      <c r="O167" s="120"/>
      <c r="P167" s="120"/>
      <c r="Q167" s="120"/>
    </row>
    <row r="168" spans="1:96" ht="24.95" customHeight="1" x14ac:dyDescent="0.15">
      <c r="A168" s="118"/>
      <c r="B168" s="250" t="e">
        <f>LEFT(#REF!,29)</f>
        <v>#REF!</v>
      </c>
      <c r="C168" s="154"/>
      <c r="D168" s="154"/>
      <c r="E168" s="154"/>
      <c r="F168" s="154"/>
      <c r="G168" s="154"/>
      <c r="H168" s="154"/>
      <c r="I168" s="154"/>
      <c r="J168" s="154"/>
      <c r="K168" s="154"/>
      <c r="L168" s="154"/>
      <c r="M168" s="154"/>
      <c r="N168" s="154"/>
      <c r="O168" s="154"/>
      <c r="P168" s="154"/>
      <c r="Q168" s="154"/>
      <c r="T168" s="224"/>
    </row>
    <row r="169" spans="1:96" ht="24.95" customHeight="1" x14ac:dyDescent="0.15">
      <c r="A169" s="118"/>
      <c r="B169" s="118" t="e">
        <f>MID(#REF!,30,29)</f>
        <v>#REF!</v>
      </c>
      <c r="C169" s="154"/>
      <c r="D169" s="154"/>
      <c r="E169" s="154"/>
      <c r="F169" s="154"/>
      <c r="G169" s="154"/>
      <c r="H169" s="154"/>
      <c r="I169" s="154"/>
      <c r="J169" s="154"/>
      <c r="K169" s="154"/>
      <c r="L169" s="154"/>
      <c r="M169" s="154"/>
      <c r="N169" s="154"/>
      <c r="O169" s="154"/>
      <c r="P169" s="154"/>
      <c r="Q169" s="154"/>
    </row>
    <row r="170" spans="1:96" ht="6.95" customHeight="1" x14ac:dyDescent="0.15">
      <c r="A170" s="132"/>
      <c r="B170" s="154"/>
      <c r="C170" s="154"/>
      <c r="D170" s="154"/>
      <c r="E170" s="154"/>
      <c r="F170" s="154"/>
      <c r="G170" s="154"/>
      <c r="H170" s="154"/>
      <c r="I170" s="154"/>
      <c r="J170" s="154"/>
      <c r="K170" s="154"/>
      <c r="L170" s="154"/>
      <c r="M170" s="154"/>
      <c r="N170" s="154"/>
      <c r="O170" s="154"/>
      <c r="P170" s="154"/>
      <c r="Q170" s="154"/>
    </row>
    <row r="171" spans="1:96" ht="21.95" customHeight="1" x14ac:dyDescent="0.15"/>
    <row r="172" spans="1:96" ht="21.95" customHeight="1" x14ac:dyDescent="0.15"/>
    <row r="173" spans="1:96" ht="21.95" customHeight="1" x14ac:dyDescent="0.15"/>
    <row r="174" spans="1:96" ht="21.95" customHeight="1" x14ac:dyDescent="0.15"/>
    <row r="175" spans="1:96" ht="21.95" customHeight="1" x14ac:dyDescent="0.15">
      <c r="T175" s="213"/>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96" ht="21.95" customHeight="1" x14ac:dyDescent="0.15">
      <c r="T176" s="213"/>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ht="18.75" customHeight="1" x14ac:dyDescent="0.15">
      <c r="T177" s="129"/>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c r="BT177" s="220"/>
      <c r="BU177" s="220"/>
      <c r="BV177" s="220"/>
      <c r="BW177" s="220"/>
      <c r="BX177" s="220"/>
      <c r="BY177" s="220"/>
      <c r="BZ177" s="220"/>
      <c r="CA177" s="220"/>
      <c r="CB177" s="220"/>
      <c r="CC177" s="220"/>
      <c r="CD177" s="220"/>
      <c r="CE177" s="220"/>
      <c r="CF177" s="220"/>
    </row>
    <row r="178" spans="1:84" ht="18.75" customHeight="1" x14ac:dyDescent="0.15">
      <c r="T178" s="129"/>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c r="BT178" s="220"/>
      <c r="BU178" s="220"/>
      <c r="BV178" s="220"/>
      <c r="BW178" s="220"/>
      <c r="BX178" s="220"/>
      <c r="BY178" s="220"/>
      <c r="BZ178" s="220"/>
      <c r="CA178" s="220"/>
      <c r="CB178" s="220"/>
      <c r="CC178" s="220"/>
      <c r="CD178" s="220"/>
      <c r="CE178" s="220"/>
      <c r="CF178" s="220"/>
    </row>
    <row r="179" spans="1:84" ht="21.95" customHeight="1" x14ac:dyDescent="0.15">
      <c r="T179" s="214"/>
      <c r="U179" s="232"/>
      <c r="V179" s="232"/>
      <c r="W179" s="232"/>
      <c r="X179" s="232"/>
      <c r="Y179" s="232"/>
      <c r="Z179" s="232"/>
      <c r="AA179" s="232"/>
      <c r="AB179" s="232"/>
      <c r="AC179" s="232"/>
      <c r="AD179" s="232"/>
      <c r="AE179" s="232"/>
      <c r="AF179" s="232"/>
      <c r="AG179" s="232"/>
      <c r="AH179" s="214"/>
      <c r="AI179" s="214"/>
      <c r="AJ179" s="214"/>
      <c r="AK179" s="214"/>
      <c r="AL179" s="214"/>
      <c r="AM179" s="214"/>
      <c r="AN179" s="214"/>
      <c r="AO179" s="214"/>
      <c r="AP179" s="214"/>
      <c r="AQ179" s="214"/>
      <c r="AR179" s="214"/>
      <c r="AS179" s="214"/>
      <c r="AT179" s="214"/>
      <c r="AU179" s="214"/>
      <c r="AV179" s="214"/>
      <c r="AW179" s="214"/>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ht="15.95" customHeight="1" x14ac:dyDescent="0.15">
      <c r="B180" s="152"/>
      <c r="C180" s="152"/>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ht="15.95" customHeight="1" x14ac:dyDescent="0.15">
      <c r="B181" s="152"/>
      <c r="C181" s="152"/>
      <c r="T181" s="215"/>
      <c r="U181" s="214"/>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ht="15.95" customHeight="1" x14ac:dyDescent="0.15">
      <c r="B182" s="152"/>
      <c r="C182" s="152"/>
    </row>
    <row r="183" spans="1:84" ht="15.95" customHeight="1" x14ac:dyDescent="0.15"/>
    <row r="184" spans="1:84" ht="15.95" customHeight="1" x14ac:dyDescent="0.15"/>
    <row r="185" spans="1:84" ht="15.95" customHeight="1" x14ac:dyDescent="0.15"/>
    <row r="186" spans="1:84" ht="6.95" customHeight="1" x14ac:dyDescent="0.15">
      <c r="A186" s="117"/>
      <c r="B186" s="117"/>
      <c r="C186" s="166"/>
      <c r="D186" s="166"/>
      <c r="E186" s="166"/>
      <c r="F186" s="166"/>
      <c r="G186" s="166"/>
      <c r="H186" s="166"/>
      <c r="I186" s="166"/>
      <c r="J186" s="166"/>
      <c r="K186" s="166"/>
      <c r="L186" s="166"/>
      <c r="M186" s="166"/>
      <c r="N186" s="166"/>
      <c r="O186" s="166"/>
      <c r="P186" s="166"/>
      <c r="Q186" s="166"/>
    </row>
    <row r="187" spans="1:84" ht="24.95" customHeight="1" x14ac:dyDescent="0.15">
      <c r="A187" s="118" t="s">
        <v>21</v>
      </c>
      <c r="B187" s="120"/>
      <c r="C187" s="120"/>
      <c r="D187" s="120"/>
      <c r="E187" s="120"/>
      <c r="F187" s="190" t="s">
        <v>41</v>
      </c>
      <c r="G187" s="118" t="e">
        <f>LEFT(#REF!,21)</f>
        <v>#REF!</v>
      </c>
      <c r="H187" s="120"/>
      <c r="I187" s="120"/>
      <c r="J187" s="120"/>
      <c r="K187" s="120"/>
      <c r="L187" s="120"/>
      <c r="M187" s="120"/>
      <c r="N187" s="120"/>
      <c r="O187" s="120"/>
      <c r="P187" s="120"/>
      <c r="Q187" s="120"/>
      <c r="U187" s="213" t="s">
        <v>62</v>
      </c>
      <c r="W187" s="213" t="s">
        <v>44</v>
      </c>
    </row>
    <row r="188" spans="1:84" ht="24.95" customHeight="1" x14ac:dyDescent="0.15">
      <c r="A188" s="119" t="e">
        <f>"  ("&amp;U188&amp;"→"&amp;W188&amp;")"</f>
        <v>#REF!</v>
      </c>
      <c r="B188" s="120"/>
      <c r="C188" s="120"/>
      <c r="D188" s="120"/>
      <c r="E188" s="120"/>
      <c r="F188" s="190"/>
      <c r="G188" s="118" t="e">
        <f>MID(#REF!,22,20)</f>
        <v>#REF!</v>
      </c>
      <c r="H188" s="120"/>
      <c r="I188" s="120"/>
      <c r="J188" s="120"/>
      <c r="K188" s="120"/>
      <c r="L188" s="120"/>
      <c r="M188" s="120"/>
      <c r="N188" s="120"/>
      <c r="O188" s="120"/>
      <c r="P188" s="120"/>
      <c r="Q188" s="120"/>
      <c r="U188" s="213" t="e">
        <f>IF(#REF!&lt;0,"▲",)&amp;TEXT(ABS(ROUND(#REF!,1)),"#0.0")</f>
        <v>#REF!</v>
      </c>
      <c r="V188" s="213"/>
      <c r="W188" s="213" t="str">
        <f>IF('４月'!F32&lt;0,"▲",)&amp;TEXT(ABS(ROUND('４月'!F32,1)),"#0.0")</f>
        <v>▲2.3</v>
      </c>
    </row>
    <row r="189" spans="1:84" ht="24.95" customHeight="1" x14ac:dyDescent="0.15">
      <c r="A189" s="118"/>
      <c r="B189" s="120"/>
      <c r="C189" s="120"/>
      <c r="D189" s="120"/>
      <c r="E189" s="120"/>
      <c r="F189" s="190"/>
      <c r="G189" s="118" t="e">
        <f>MID(#REF!,41,20)</f>
        <v>#REF!</v>
      </c>
      <c r="H189" s="120"/>
      <c r="I189" s="120"/>
      <c r="J189" s="120"/>
      <c r="K189" s="120"/>
      <c r="L189" s="120"/>
      <c r="M189" s="120"/>
      <c r="N189" s="120"/>
      <c r="O189" s="120"/>
      <c r="P189" s="120"/>
      <c r="Q189" s="120"/>
    </row>
    <row r="190" spans="1:84" ht="6.95" customHeight="1" x14ac:dyDescent="0.15">
      <c r="A190" s="120"/>
      <c r="B190" s="120"/>
      <c r="C190" s="120"/>
      <c r="D190" s="120"/>
      <c r="E190" s="120"/>
      <c r="F190" s="120"/>
      <c r="G190" s="120"/>
      <c r="H190" s="120"/>
      <c r="I190" s="120"/>
      <c r="J190" s="120"/>
      <c r="K190" s="120"/>
      <c r="L190" s="120"/>
      <c r="M190" s="120"/>
      <c r="N190" s="120"/>
      <c r="O190" s="120"/>
      <c r="P190" s="120"/>
      <c r="Q190" s="120"/>
    </row>
    <row r="191" spans="1:84" ht="21.95" customHeight="1" x14ac:dyDescent="0.15">
      <c r="A191" s="122" t="s">
        <v>14</v>
      </c>
      <c r="B191" s="124"/>
      <c r="C191" s="124"/>
      <c r="D191" s="124"/>
      <c r="E191" s="124"/>
      <c r="F191" s="124"/>
      <c r="G191" s="186" t="s">
        <v>41</v>
      </c>
      <c r="H191" s="122" t="e">
        <f>LEFT(#REF!,21)</f>
        <v>#REF!</v>
      </c>
      <c r="I191" s="124"/>
      <c r="J191" s="124"/>
      <c r="K191" s="124"/>
      <c r="L191" s="124"/>
      <c r="M191" s="124"/>
      <c r="N191" s="124"/>
      <c r="O191" s="124"/>
      <c r="P191" s="124"/>
      <c r="Q191" s="124"/>
      <c r="U191" s="213" t="s">
        <v>62</v>
      </c>
      <c r="W191" s="213" t="s">
        <v>44</v>
      </c>
    </row>
    <row r="192" spans="1:84" ht="21.95" customHeight="1" x14ac:dyDescent="0.15">
      <c r="A192" s="122"/>
      <c r="B192" s="124"/>
      <c r="C192" s="162" t="e">
        <f>" ("&amp;U192&amp;"→"&amp;W192&amp;")"</f>
        <v>#REF!</v>
      </c>
      <c r="D192" s="163"/>
      <c r="E192" s="163"/>
      <c r="F192" s="163"/>
      <c r="G192" s="186"/>
      <c r="H192" s="122" t="e">
        <f>MID(#REF!,22,20)</f>
        <v>#REF!</v>
      </c>
      <c r="I192" s="124"/>
      <c r="J192" s="124"/>
      <c r="K192" s="124"/>
      <c r="L192" s="124"/>
      <c r="M192" s="124"/>
      <c r="N192" s="124"/>
      <c r="O192" s="124"/>
      <c r="P192" s="124"/>
      <c r="Q192" s="124"/>
      <c r="U192" s="213" t="e">
        <f>IF(#REF!&lt;0,"▲",)&amp;TEXT(ABS(ROUND(#REF!,1)),"#0.0")</f>
        <v>#REF!</v>
      </c>
      <c r="V192" s="213"/>
      <c r="W192" s="213" t="str">
        <f>IF('４月'!F34&lt;0,"▲",)&amp;TEXT(ABS(ROUND('４月'!F34,1)),"#0.0")</f>
        <v>36.7</v>
      </c>
    </row>
    <row r="193" spans="1:83" ht="21.95" customHeight="1" x14ac:dyDescent="0.15">
      <c r="A193" s="122"/>
      <c r="B193" s="124"/>
      <c r="C193" s="162"/>
      <c r="D193" s="163"/>
      <c r="E193" s="163"/>
      <c r="F193" s="163"/>
      <c r="G193" s="186"/>
      <c r="H193" s="122" t="e">
        <f>MID(#REF!,41,20)</f>
        <v>#REF!</v>
      </c>
      <c r="I193" s="124"/>
      <c r="J193" s="124"/>
      <c r="K193" s="124"/>
      <c r="L193" s="124"/>
      <c r="M193" s="124"/>
      <c r="N193" s="124"/>
      <c r="O193" s="124"/>
      <c r="P193" s="124"/>
      <c r="Q193" s="124"/>
      <c r="U193" s="213"/>
      <c r="V193" s="213"/>
      <c r="W193" s="213"/>
    </row>
    <row r="194" spans="1:83" ht="6.95" customHeight="1" x14ac:dyDescent="0.15">
      <c r="A194" s="124"/>
      <c r="B194" s="124"/>
      <c r="C194" s="124"/>
      <c r="D194" s="124"/>
      <c r="E194" s="124"/>
      <c r="F194" s="124"/>
      <c r="G194" s="132"/>
      <c r="H194" s="124"/>
      <c r="I194" s="124"/>
      <c r="J194" s="124"/>
      <c r="K194" s="124"/>
      <c r="L194" s="124"/>
      <c r="M194" s="124"/>
      <c r="N194" s="124"/>
      <c r="O194" s="124"/>
      <c r="P194" s="124"/>
      <c r="Q194" s="124"/>
      <c r="U194" s="213"/>
      <c r="V194" s="213"/>
      <c r="W194" s="213"/>
    </row>
    <row r="195" spans="1:83" ht="21.95" customHeight="1" x14ac:dyDescent="0.15">
      <c r="A195" s="122" t="s">
        <v>71</v>
      </c>
      <c r="B195" s="124"/>
      <c r="C195" s="124"/>
      <c r="D195" s="124"/>
      <c r="E195" s="124"/>
      <c r="F195" s="124"/>
      <c r="G195" s="186" t="s">
        <v>41</v>
      </c>
      <c r="H195" s="122" t="e">
        <f>LEFT(#REF!,20)</f>
        <v>#REF!</v>
      </c>
      <c r="I195" s="124"/>
      <c r="J195" s="124"/>
      <c r="K195" s="124"/>
      <c r="L195" s="124"/>
      <c r="M195" s="124"/>
      <c r="N195" s="124"/>
      <c r="O195" s="124"/>
      <c r="P195" s="124"/>
      <c r="Q195" s="124"/>
      <c r="U195" s="213"/>
      <c r="V195" s="213"/>
      <c r="W195" s="213"/>
    </row>
    <row r="196" spans="1:83" ht="21.95" customHeight="1" x14ac:dyDescent="0.15">
      <c r="A196" s="122"/>
      <c r="B196" s="124"/>
      <c r="C196" s="162" t="e">
        <f>" ("&amp;U196&amp;"→"&amp;W196&amp;")"</f>
        <v>#REF!</v>
      </c>
      <c r="D196" s="163"/>
      <c r="E196" s="163"/>
      <c r="F196" s="163"/>
      <c r="G196" s="187"/>
      <c r="H196" s="257" t="e">
        <f>MID(#REF!,21,20)</f>
        <v>#REF!</v>
      </c>
      <c r="I196" s="124"/>
      <c r="J196" s="124"/>
      <c r="K196" s="124"/>
      <c r="L196" s="124"/>
      <c r="M196" s="124"/>
      <c r="N196" s="124"/>
      <c r="O196" s="124"/>
      <c r="P196" s="124"/>
      <c r="Q196" s="124"/>
      <c r="U196" s="213" t="e">
        <f>IF(#REF!&lt;0,"▲",)&amp;TEXT(ABS(ROUND(#REF!,1)),"#0.0")</f>
        <v>#REF!</v>
      </c>
      <c r="V196" s="213"/>
      <c r="W196" s="213" t="str">
        <f>IF('４月'!F42&lt;0,"▲",)&amp;TEXT(ABS(ROUND('４月'!F42,1)),"#0.0")</f>
        <v>20.9</v>
      </c>
    </row>
    <row r="197" spans="1:83" ht="6.95" customHeight="1" x14ac:dyDescent="0.15">
      <c r="A197" s="133"/>
      <c r="B197" s="133"/>
      <c r="C197" s="133"/>
      <c r="D197" s="133"/>
      <c r="E197" s="133"/>
      <c r="F197" s="133"/>
      <c r="G197" s="193"/>
      <c r="H197" s="133"/>
      <c r="I197" s="133"/>
      <c r="J197" s="133"/>
      <c r="K197" s="133"/>
      <c r="L197" s="133"/>
      <c r="M197" s="133"/>
      <c r="N197" s="133"/>
      <c r="O197" s="133"/>
      <c r="P197" s="133"/>
      <c r="Q197" s="133"/>
    </row>
    <row r="198" spans="1:83" ht="15.95" customHeight="1" x14ac:dyDescent="0.15"/>
    <row r="199" spans="1:83" ht="15.95" customHeight="1" x14ac:dyDescent="0.15"/>
    <row r="200" spans="1:83" ht="15.95" customHeight="1" x14ac:dyDescent="0.15"/>
    <row r="201" spans="1:83" ht="21.95" customHeight="1" x14ac:dyDescent="0.15">
      <c r="B201" s="156"/>
      <c r="C201" s="156"/>
      <c r="D201" s="156"/>
      <c r="E201" s="156"/>
      <c r="F201" s="156"/>
      <c r="G201" s="156"/>
      <c r="H201" s="191" t="s">
        <v>33</v>
      </c>
      <c r="I201" s="156"/>
      <c r="J201" s="156"/>
      <c r="K201" s="156"/>
      <c r="L201" s="156"/>
      <c r="M201" s="156"/>
      <c r="N201" s="156"/>
      <c r="O201" s="156"/>
      <c r="P201" s="156"/>
      <c r="Q201" s="156"/>
    </row>
    <row r="202" spans="1:83" ht="21.95" customHeight="1" x14ac:dyDescent="0.15">
      <c r="B202" s="156"/>
      <c r="C202" s="156"/>
      <c r="D202" s="156"/>
      <c r="E202" s="156"/>
      <c r="F202" s="156"/>
      <c r="G202" s="156"/>
      <c r="H202" s="156"/>
      <c r="I202" s="156"/>
      <c r="J202" s="156"/>
      <c r="K202" s="156"/>
      <c r="L202" s="156"/>
      <c r="M202" s="156"/>
      <c r="N202" s="156"/>
      <c r="O202" s="156"/>
      <c r="P202" s="156"/>
      <c r="Q202" s="156"/>
      <c r="T202" s="213"/>
    </row>
    <row r="203" spans="1:83" ht="21.95" customHeight="1" x14ac:dyDescent="0.15">
      <c r="B203" s="156"/>
      <c r="C203" s="156"/>
      <c r="D203" s="156"/>
      <c r="E203" s="156"/>
      <c r="F203" s="156"/>
      <c r="G203" s="156"/>
      <c r="H203" s="156"/>
      <c r="I203" s="156"/>
      <c r="J203" s="156"/>
      <c r="K203" s="156"/>
      <c r="L203" s="156"/>
      <c r="M203" s="156"/>
      <c r="N203" s="156"/>
      <c r="O203" s="156"/>
      <c r="P203" s="156"/>
      <c r="Q203" s="156"/>
    </row>
    <row r="204" spans="1:83" ht="21.95" customHeight="1" x14ac:dyDescent="0.15">
      <c r="B204" s="156"/>
      <c r="C204" s="156"/>
      <c r="D204" s="156"/>
      <c r="E204" s="156"/>
      <c r="F204" s="156"/>
      <c r="G204" s="156"/>
      <c r="H204" s="156"/>
      <c r="I204" s="156"/>
      <c r="J204" s="156"/>
      <c r="K204" s="156"/>
      <c r="L204" s="156"/>
      <c r="M204" s="156"/>
      <c r="N204" s="156"/>
      <c r="O204" s="156"/>
      <c r="P204" s="156"/>
      <c r="Q204" s="156"/>
    </row>
    <row r="205" spans="1:83" ht="21.95" customHeight="1" x14ac:dyDescent="0.15">
      <c r="B205" s="156"/>
      <c r="C205" s="156"/>
      <c r="D205" s="156"/>
      <c r="E205" s="156"/>
      <c r="F205" s="156"/>
      <c r="G205" s="156"/>
      <c r="H205" s="156"/>
      <c r="I205" s="156"/>
      <c r="J205" s="156"/>
      <c r="K205" s="156"/>
      <c r="L205" s="156"/>
      <c r="M205" s="156"/>
      <c r="N205" s="156"/>
      <c r="O205" s="156"/>
      <c r="P205" s="156"/>
      <c r="Q205" s="156"/>
      <c r="T205" s="213"/>
    </row>
    <row r="206" spans="1:83" ht="21.95" customHeight="1" x14ac:dyDescent="0.15">
      <c r="B206" s="156"/>
      <c r="C206" s="156"/>
      <c r="D206" s="156"/>
      <c r="E206" s="156"/>
      <c r="F206" s="156"/>
      <c r="G206" s="156"/>
      <c r="H206" s="156"/>
      <c r="I206" s="156"/>
      <c r="J206" s="156"/>
      <c r="K206" s="156"/>
      <c r="L206" s="156"/>
      <c r="M206" s="156"/>
      <c r="N206" s="156"/>
      <c r="O206" s="156"/>
      <c r="P206" s="156"/>
      <c r="Q206" s="156"/>
      <c r="T206" s="213"/>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row>
    <row r="207" spans="1:83" s="101" customFormat="1" ht="18" customHeight="1" x14ac:dyDescent="0.15">
      <c r="B207" s="157"/>
      <c r="C207" s="157"/>
      <c r="D207" s="157"/>
      <c r="E207" s="157"/>
      <c r="F207" s="157"/>
      <c r="G207" s="157"/>
      <c r="H207" s="157"/>
      <c r="I207" s="157"/>
      <c r="J207" s="157"/>
      <c r="K207" s="157"/>
      <c r="L207" s="157"/>
      <c r="M207" s="157"/>
      <c r="N207" s="157"/>
      <c r="O207" s="157"/>
      <c r="P207" s="157"/>
      <c r="Q207" s="157"/>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236"/>
      <c r="BM207" s="236"/>
      <c r="BN207" s="236"/>
      <c r="BO207" s="236"/>
      <c r="BP207" s="236"/>
      <c r="BQ207" s="236" t="str">
        <f t="shared" ref="BQ207:BV208" si="2">IF(BQ78="","",BQ78)</f>
        <v/>
      </c>
      <c r="BR207" s="236" t="str">
        <f t="shared" si="2"/>
        <v/>
      </c>
      <c r="BS207" s="236" t="str">
        <f t="shared" si="2"/>
        <v/>
      </c>
      <c r="BT207" s="236" t="str">
        <f t="shared" si="2"/>
        <v/>
      </c>
      <c r="BU207" s="236" t="str">
        <f t="shared" si="2"/>
        <v/>
      </c>
      <c r="BV207" s="236" t="str">
        <f t="shared" si="2"/>
        <v/>
      </c>
    </row>
    <row r="208" spans="1:83" s="101" customFormat="1" ht="18" customHeight="1" x14ac:dyDescent="0.15">
      <c r="B208" s="157"/>
      <c r="C208" s="157"/>
      <c r="D208" s="157"/>
      <c r="E208" s="157"/>
      <c r="F208" s="157"/>
      <c r="G208" s="157"/>
      <c r="H208" s="157"/>
      <c r="I208" s="157"/>
      <c r="J208" s="157"/>
      <c r="K208" s="157"/>
      <c r="L208" s="157"/>
      <c r="M208" s="157"/>
      <c r="N208" s="157"/>
      <c r="O208" s="157"/>
      <c r="P208" s="157"/>
      <c r="Q208" s="157"/>
      <c r="U208" s="220"/>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20"/>
      <c r="BL208" s="220"/>
      <c r="BM208" s="220"/>
      <c r="BN208" s="220"/>
      <c r="BO208" s="220"/>
      <c r="BP208" s="220"/>
      <c r="BQ208" s="220" t="str">
        <f t="shared" si="2"/>
        <v/>
      </c>
      <c r="BR208" s="220" t="str">
        <f t="shared" si="2"/>
        <v/>
      </c>
      <c r="BS208" s="220" t="str">
        <f t="shared" si="2"/>
        <v/>
      </c>
      <c r="BT208" s="220" t="str">
        <f t="shared" si="2"/>
        <v/>
      </c>
      <c r="BU208" s="220" t="str">
        <f t="shared" si="2"/>
        <v/>
      </c>
      <c r="BV208" s="220" t="str">
        <f t="shared" si="2"/>
        <v/>
      </c>
    </row>
    <row r="209" spans="2:83" ht="21.95" customHeight="1" x14ac:dyDescent="0.15">
      <c r="B209" s="156"/>
      <c r="C209" s="156"/>
      <c r="D209" s="156"/>
      <c r="E209" s="156"/>
      <c r="F209" s="156"/>
      <c r="G209" s="156"/>
      <c r="H209" s="156"/>
      <c r="I209" s="156"/>
      <c r="J209" s="156"/>
      <c r="K209" s="156"/>
      <c r="L209" s="156"/>
      <c r="M209" s="156"/>
      <c r="N209" s="156"/>
      <c r="O209" s="156"/>
      <c r="P209" s="156"/>
      <c r="Q209" s="156"/>
      <c r="T209" s="214"/>
      <c r="U209" s="238"/>
      <c r="V209" s="238"/>
      <c r="W209" s="238"/>
      <c r="X209" s="238"/>
      <c r="Y209" s="238"/>
      <c r="Z209" s="238"/>
      <c r="AA209" s="238"/>
      <c r="AB209" s="238"/>
      <c r="AC209" s="238"/>
      <c r="AD209" s="238"/>
      <c r="AE209" s="238"/>
      <c r="AF209" s="238"/>
      <c r="AG209" s="238"/>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214"/>
      <c r="BJ209" s="214"/>
      <c r="BK209" s="214"/>
      <c r="BL209" s="214"/>
      <c r="BM209" s="214"/>
      <c r="BN209" s="214"/>
      <c r="BO209" s="214"/>
      <c r="BP209" s="214"/>
      <c r="BQ209" s="214"/>
      <c r="BR209" s="214"/>
      <c r="BS209" s="214"/>
      <c r="BT209" s="214"/>
      <c r="BU209" s="214"/>
      <c r="BV209" s="214"/>
      <c r="BW209" s="129"/>
      <c r="BX209" s="129"/>
      <c r="BY209" s="129"/>
      <c r="BZ209" s="129"/>
      <c r="CA209" s="129"/>
      <c r="CB209" s="129"/>
      <c r="CC209" s="129"/>
      <c r="CD209" s="129"/>
      <c r="CE209" s="129"/>
    </row>
    <row r="210" spans="2:83" ht="15.95" customHeight="1" x14ac:dyDescent="0.15">
      <c r="B210" s="156"/>
      <c r="C210" s="156"/>
      <c r="D210" s="156"/>
      <c r="E210" s="156"/>
      <c r="F210" s="156"/>
      <c r="G210" s="156"/>
      <c r="H210" s="156"/>
      <c r="I210" s="156"/>
      <c r="J210" s="156"/>
      <c r="K210" s="156"/>
      <c r="L210" s="156"/>
      <c r="M210" s="156"/>
      <c r="N210" s="156"/>
      <c r="O210" s="156"/>
      <c r="P210" s="156"/>
      <c r="Q210" s="156"/>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row>
    <row r="211" spans="2:83" ht="15.95" customHeight="1" x14ac:dyDescent="0.15">
      <c r="B211" s="156"/>
      <c r="C211" s="156"/>
      <c r="D211" s="156"/>
      <c r="E211" s="156"/>
      <c r="F211" s="156"/>
      <c r="G211" s="156"/>
      <c r="H211" s="156"/>
      <c r="I211" s="156"/>
      <c r="J211" s="156"/>
      <c r="K211" s="156"/>
      <c r="L211" s="156"/>
      <c r="M211" s="156"/>
      <c r="N211" s="156"/>
      <c r="O211" s="156"/>
      <c r="P211" s="156"/>
      <c r="Q211" s="156"/>
      <c r="T211" s="215"/>
      <c r="U211" s="214"/>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row>
    <row r="212" spans="2:83" ht="15.95" customHeight="1" x14ac:dyDescent="0.15">
      <c r="B212" s="156"/>
      <c r="C212" s="156"/>
      <c r="D212" s="156"/>
      <c r="E212" s="156"/>
      <c r="F212" s="156"/>
      <c r="G212" s="156"/>
      <c r="H212" s="156"/>
      <c r="I212" s="156"/>
      <c r="J212" s="156"/>
      <c r="K212" s="156"/>
      <c r="L212" s="156"/>
      <c r="M212" s="156"/>
      <c r="N212" s="156"/>
      <c r="O212" s="156"/>
      <c r="P212" s="156"/>
      <c r="Q212" s="156"/>
    </row>
    <row r="213" spans="2:83" ht="21.95" customHeight="1" x14ac:dyDescent="0.15">
      <c r="B213" s="156"/>
      <c r="C213" s="156"/>
      <c r="D213" s="156"/>
      <c r="E213" s="156"/>
      <c r="F213" s="156"/>
      <c r="G213" s="191" t="s">
        <v>30</v>
      </c>
      <c r="I213" s="156"/>
      <c r="J213" s="156"/>
      <c r="K213" s="156"/>
      <c r="L213" s="156"/>
      <c r="M213" s="156"/>
      <c r="N213" s="156"/>
      <c r="O213" s="156"/>
      <c r="P213" s="156"/>
      <c r="Q213" s="156"/>
    </row>
    <row r="214" spans="2:83" ht="21.95" customHeight="1" x14ac:dyDescent="0.15">
      <c r="B214" s="156"/>
      <c r="C214" s="156"/>
      <c r="D214" s="156"/>
      <c r="E214" s="156"/>
      <c r="F214" s="156"/>
      <c r="G214" s="156"/>
      <c r="H214" s="156"/>
      <c r="I214" s="156"/>
      <c r="J214" s="156"/>
      <c r="K214" s="156"/>
      <c r="L214" s="156"/>
      <c r="M214" s="156"/>
      <c r="N214" s="156"/>
      <c r="O214" s="156"/>
      <c r="P214" s="156"/>
      <c r="Q214" s="156"/>
    </row>
    <row r="215" spans="2:83" ht="21.95" customHeight="1" x14ac:dyDescent="0.15">
      <c r="B215" s="156"/>
      <c r="C215" s="156"/>
      <c r="D215" s="156"/>
      <c r="E215" s="156"/>
      <c r="F215" s="156"/>
      <c r="G215" s="156"/>
      <c r="H215" s="156"/>
      <c r="I215" s="156"/>
      <c r="J215" s="156"/>
      <c r="K215" s="156"/>
      <c r="L215" s="156"/>
      <c r="M215" s="156"/>
      <c r="N215" s="156"/>
      <c r="O215" s="156"/>
      <c r="P215" s="156"/>
      <c r="Q215" s="156"/>
    </row>
    <row r="216" spans="2:83" ht="21.95" customHeight="1" x14ac:dyDescent="0.15">
      <c r="B216" s="156"/>
      <c r="C216" s="156"/>
      <c r="D216" s="156"/>
      <c r="E216" s="156"/>
      <c r="F216" s="156"/>
      <c r="G216" s="156"/>
      <c r="H216" s="156"/>
      <c r="I216" s="156"/>
      <c r="J216" s="156"/>
      <c r="K216" s="156"/>
      <c r="L216" s="156"/>
      <c r="M216" s="156"/>
      <c r="N216" s="156"/>
      <c r="O216" s="156"/>
      <c r="P216" s="156"/>
      <c r="Q216" s="156"/>
    </row>
    <row r="217" spans="2:83" ht="21.95" customHeight="1" x14ac:dyDescent="0.15">
      <c r="B217" s="156"/>
      <c r="C217" s="156"/>
      <c r="D217" s="156"/>
      <c r="E217" s="156"/>
      <c r="F217" s="156"/>
      <c r="G217" s="156"/>
      <c r="H217" s="156"/>
      <c r="I217" s="156"/>
      <c r="J217" s="156"/>
      <c r="K217" s="156"/>
      <c r="L217" s="156"/>
      <c r="M217" s="156"/>
      <c r="N217" s="156"/>
      <c r="O217" s="156"/>
      <c r="P217" s="156"/>
      <c r="Q217" s="156"/>
      <c r="T217" s="213"/>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row>
    <row r="218" spans="2:83" ht="21.95" customHeight="1" x14ac:dyDescent="0.15">
      <c r="B218" s="156"/>
      <c r="C218" s="156"/>
      <c r="D218" s="156"/>
      <c r="E218" s="156"/>
      <c r="F218" s="156"/>
      <c r="G218" s="156"/>
      <c r="H218" s="156"/>
      <c r="I218" s="156"/>
      <c r="J218" s="156"/>
      <c r="K218" s="156"/>
      <c r="L218" s="156"/>
      <c r="M218" s="156"/>
      <c r="N218" s="156"/>
      <c r="O218" s="156"/>
      <c r="P218" s="156"/>
      <c r="Q218" s="156"/>
      <c r="T218" s="213"/>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row>
    <row r="219" spans="2:83" s="101" customFormat="1" ht="18.75" customHeight="1" x14ac:dyDescent="0.15">
      <c r="B219" s="157"/>
      <c r="C219" s="157"/>
      <c r="D219" s="157"/>
      <c r="E219" s="157"/>
      <c r="F219" s="157"/>
      <c r="G219" s="157"/>
      <c r="H219" s="157"/>
      <c r="I219" s="157"/>
      <c r="J219" s="157"/>
      <c r="K219" s="157"/>
      <c r="L219" s="157"/>
      <c r="M219" s="157"/>
      <c r="N219" s="157"/>
      <c r="O219" s="157"/>
      <c r="P219" s="157"/>
      <c r="Q219" s="157"/>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c r="BC219" s="236"/>
      <c r="BD219" s="236"/>
      <c r="BE219" s="236"/>
      <c r="BF219" s="236"/>
      <c r="BG219" s="236"/>
      <c r="BH219" s="236"/>
      <c r="BI219" s="236"/>
      <c r="BJ219" s="236"/>
      <c r="BK219" s="236"/>
      <c r="BL219" s="236"/>
      <c r="BM219" s="236"/>
      <c r="BN219" s="236"/>
      <c r="BO219" s="236"/>
      <c r="BP219" s="236"/>
      <c r="BQ219" s="236" t="str">
        <f t="shared" ref="BQ219:BV220" si="3">IF(BQ78="","",BQ78)</f>
        <v/>
      </c>
      <c r="BR219" s="236" t="str">
        <f t="shared" si="3"/>
        <v/>
      </c>
      <c r="BS219" s="236" t="str">
        <f t="shared" si="3"/>
        <v/>
      </c>
      <c r="BT219" s="236" t="str">
        <f t="shared" si="3"/>
        <v/>
      </c>
      <c r="BU219" s="236" t="str">
        <f t="shared" si="3"/>
        <v/>
      </c>
      <c r="BV219" s="236" t="str">
        <f t="shared" si="3"/>
        <v/>
      </c>
    </row>
    <row r="220" spans="2:83" s="101" customFormat="1" ht="18.75" customHeight="1" x14ac:dyDescent="0.15">
      <c r="B220" s="157"/>
      <c r="C220" s="157"/>
      <c r="D220" s="157"/>
      <c r="E220" s="157"/>
      <c r="F220" s="157"/>
      <c r="G220" s="157"/>
      <c r="H220" s="157"/>
      <c r="I220" s="157"/>
      <c r="J220" s="157"/>
      <c r="K220" s="157"/>
      <c r="L220" s="157"/>
      <c r="M220" s="157"/>
      <c r="N220" s="157"/>
      <c r="O220" s="157"/>
      <c r="P220" s="157"/>
      <c r="Q220" s="157"/>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t="str">
        <f t="shared" si="3"/>
        <v/>
      </c>
      <c r="BR220" s="220" t="str">
        <f t="shared" si="3"/>
        <v/>
      </c>
      <c r="BS220" s="220" t="str">
        <f t="shared" si="3"/>
        <v/>
      </c>
      <c r="BT220" s="220" t="str">
        <f t="shared" si="3"/>
        <v/>
      </c>
      <c r="BU220" s="220" t="str">
        <f t="shared" si="3"/>
        <v/>
      </c>
      <c r="BV220" s="220" t="str">
        <f t="shared" si="3"/>
        <v/>
      </c>
    </row>
    <row r="221" spans="2:83" ht="21.95" customHeight="1" x14ac:dyDescent="0.15">
      <c r="B221" s="156"/>
      <c r="C221" s="156"/>
      <c r="D221" s="156"/>
      <c r="E221" s="156"/>
      <c r="F221" s="156"/>
      <c r="G221" s="156"/>
      <c r="H221" s="156"/>
      <c r="I221" s="156"/>
      <c r="J221" s="156"/>
      <c r="K221" s="156"/>
      <c r="L221" s="156"/>
      <c r="M221" s="156"/>
      <c r="N221" s="156"/>
      <c r="O221" s="156"/>
      <c r="P221" s="156"/>
      <c r="Q221" s="156"/>
      <c r="T221" s="214"/>
      <c r="U221" s="259"/>
      <c r="V221" s="259"/>
      <c r="W221" s="259"/>
      <c r="X221" s="259"/>
      <c r="Y221" s="259"/>
      <c r="Z221" s="259"/>
      <c r="AA221" s="259"/>
      <c r="AB221" s="259"/>
      <c r="AC221" s="262"/>
      <c r="AD221" s="262"/>
      <c r="AE221" s="262"/>
      <c r="AF221" s="262"/>
      <c r="AG221" s="262"/>
      <c r="AH221" s="263"/>
      <c r="AI221" s="263"/>
      <c r="AJ221" s="263"/>
      <c r="AK221" s="263"/>
      <c r="AL221" s="263"/>
      <c r="AM221" s="263"/>
      <c r="AN221" s="263"/>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129"/>
      <c r="BX221" s="129"/>
      <c r="BY221" s="129"/>
      <c r="BZ221" s="129"/>
      <c r="CA221" s="129"/>
      <c r="CB221" s="129"/>
      <c r="CC221" s="129"/>
      <c r="CD221" s="129"/>
      <c r="CE221" s="129"/>
    </row>
    <row r="222" spans="2:83" ht="15.95" customHeight="1" x14ac:dyDescent="0.15">
      <c r="B222" s="156"/>
      <c r="C222" s="156"/>
      <c r="D222" s="156"/>
      <c r="E222" s="156"/>
      <c r="F222" s="156"/>
      <c r="G222" s="156"/>
      <c r="H222" s="156"/>
      <c r="I222" s="156"/>
      <c r="J222" s="156"/>
      <c r="K222" s="156"/>
      <c r="L222" s="156"/>
      <c r="M222" s="156"/>
      <c r="N222" s="156"/>
      <c r="O222" s="156"/>
      <c r="P222" s="156"/>
      <c r="Q222" s="156"/>
      <c r="T222" s="214"/>
      <c r="U222" s="238"/>
      <c r="V222" s="238"/>
      <c r="W222" s="238"/>
      <c r="X222" s="238"/>
      <c r="Y222" s="238"/>
      <c r="Z222" s="238"/>
      <c r="AA222" s="238"/>
      <c r="AB222" s="238"/>
      <c r="AC222" s="238"/>
      <c r="AD222" s="238"/>
      <c r="AE222" s="238"/>
      <c r="AF222" s="238"/>
      <c r="AG222" s="238"/>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row>
    <row r="223" spans="2:83" ht="15.95" customHeight="1" x14ac:dyDescent="0.15">
      <c r="T223" s="215"/>
      <c r="U223" s="214"/>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row>
    <row r="224" spans="2:83" ht="15.95" customHeight="1" x14ac:dyDescent="0.15"/>
    <row r="225" spans="1:89" ht="15.95" customHeight="1" x14ac:dyDescent="0.15"/>
    <row r="226" spans="1:89" ht="15.95" customHeight="1" x14ac:dyDescent="0.15"/>
    <row r="227" spans="1:89" ht="6.95" customHeight="1" x14ac:dyDescent="0.15">
      <c r="A227" s="134"/>
      <c r="B227" s="158"/>
      <c r="C227" s="158"/>
      <c r="D227" s="158"/>
      <c r="E227" s="158"/>
      <c r="F227" s="158"/>
      <c r="G227" s="158"/>
      <c r="H227" s="158"/>
      <c r="I227" s="158"/>
      <c r="J227" s="158"/>
      <c r="K227" s="158"/>
      <c r="L227" s="158"/>
      <c r="M227" s="158"/>
      <c r="N227" s="158"/>
      <c r="O227" s="158"/>
      <c r="P227" s="158"/>
      <c r="Q227" s="158"/>
    </row>
    <row r="228" spans="1:89" ht="24.95" customHeight="1" x14ac:dyDescent="0.15">
      <c r="A228" s="118" t="e">
        <f>#REF!</f>
        <v>#REF!</v>
      </c>
      <c r="B228" s="120"/>
      <c r="C228" s="120"/>
      <c r="D228" s="120"/>
      <c r="E228" s="120"/>
      <c r="F228" s="120"/>
      <c r="G228" s="120"/>
      <c r="H228" s="120"/>
      <c r="I228" s="120"/>
      <c r="J228" s="120"/>
      <c r="K228" s="120"/>
      <c r="L228" s="120"/>
      <c r="M228" s="120"/>
      <c r="N228" s="120"/>
      <c r="O228" s="120"/>
      <c r="P228" s="120"/>
      <c r="Q228" s="120"/>
    </row>
    <row r="229" spans="1:89" ht="21.95" customHeight="1" x14ac:dyDescent="0.15">
      <c r="A229" s="122" t="e">
        <f>#REF!</f>
        <v>#REF!</v>
      </c>
      <c r="B229" s="132"/>
      <c r="C229" s="132"/>
      <c r="D229" s="132"/>
      <c r="E229" s="132"/>
      <c r="F229" s="132"/>
      <c r="G229" s="132"/>
      <c r="H229" s="132"/>
      <c r="I229" s="132"/>
      <c r="J229" s="132"/>
      <c r="K229" s="132"/>
      <c r="L229" s="132"/>
      <c r="M229" s="132"/>
      <c r="N229" s="132"/>
      <c r="O229" s="132"/>
      <c r="P229" s="132"/>
      <c r="Q229" s="132"/>
    </row>
    <row r="230" spans="1:89" ht="6.95" customHeight="1" x14ac:dyDescent="0.15">
      <c r="A230" s="134"/>
      <c r="B230" s="158"/>
      <c r="C230" s="158"/>
      <c r="D230" s="158"/>
      <c r="E230" s="158"/>
      <c r="F230" s="158"/>
      <c r="G230" s="158"/>
      <c r="H230" s="158"/>
      <c r="I230" s="158"/>
      <c r="J230" s="158"/>
      <c r="K230" s="158"/>
      <c r="L230" s="158"/>
      <c r="M230" s="158"/>
      <c r="N230" s="158"/>
      <c r="O230" s="158"/>
      <c r="P230" s="158"/>
      <c r="Q230" s="158"/>
    </row>
    <row r="231" spans="1:89" ht="21.95" customHeight="1" x14ac:dyDescent="0.15">
      <c r="A231" s="122" t="e">
        <f>#REF!</f>
        <v>#REF!</v>
      </c>
      <c r="B231" s="124"/>
      <c r="C231" s="124"/>
      <c r="D231" s="124"/>
      <c r="E231" s="124"/>
      <c r="F231" s="124"/>
      <c r="G231" s="124"/>
      <c r="H231" s="124"/>
      <c r="I231" s="124"/>
      <c r="J231" s="124"/>
      <c r="K231" s="124"/>
      <c r="L231" s="124"/>
      <c r="M231" s="124"/>
      <c r="N231" s="124"/>
      <c r="O231" s="124"/>
      <c r="P231" s="124"/>
      <c r="Q231" s="124"/>
    </row>
    <row r="232" spans="1:89" ht="21.95" customHeight="1" x14ac:dyDescent="0.15">
      <c r="A232" s="122" t="e">
        <f>#REF!</f>
        <v>#REF!</v>
      </c>
      <c r="B232" s="124"/>
      <c r="C232" s="124"/>
      <c r="D232" s="124"/>
      <c r="E232" s="124"/>
      <c r="F232" s="124"/>
      <c r="G232" s="124"/>
      <c r="H232" s="124"/>
      <c r="I232" s="124"/>
      <c r="J232" s="132"/>
      <c r="K232" s="132"/>
      <c r="L232" s="132"/>
      <c r="M232" s="132"/>
      <c r="N232" s="132"/>
      <c r="O232" s="132"/>
      <c r="P232" s="132"/>
      <c r="Q232" s="132"/>
      <c r="T232" s="225"/>
      <c r="U232" s="225"/>
      <c r="V232" s="225"/>
      <c r="W232" s="225"/>
      <c r="X232" s="225"/>
      <c r="Y232" s="225"/>
      <c r="Z232" s="225"/>
      <c r="AA232" s="225"/>
      <c r="AB232" s="225"/>
      <c r="AC232" s="225"/>
      <c r="AD232" s="225"/>
      <c r="AE232" s="225"/>
      <c r="AF232" s="225"/>
      <c r="AG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c r="BM232" s="225"/>
      <c r="BN232" s="225"/>
      <c r="BO232" s="225"/>
      <c r="BP232" s="225"/>
      <c r="BQ232" s="225"/>
      <c r="BR232" s="225"/>
      <c r="BS232" s="225"/>
      <c r="BT232" s="225"/>
      <c r="BU232" s="225"/>
      <c r="BV232" s="225"/>
      <c r="BW232" s="225"/>
      <c r="BX232" s="225"/>
      <c r="BY232" s="225"/>
      <c r="BZ232" s="225"/>
      <c r="CA232" s="225"/>
      <c r="CB232" s="225"/>
      <c r="CC232" s="225"/>
    </row>
    <row r="233" spans="1:89" ht="21.95" customHeight="1" x14ac:dyDescent="0.15">
      <c r="A233" s="122" t="e">
        <f>#REF!</f>
        <v>#REF!</v>
      </c>
      <c r="B233" s="124"/>
      <c r="C233" s="124"/>
      <c r="D233" s="124"/>
      <c r="E233" s="124"/>
      <c r="F233" s="124"/>
      <c r="G233" s="124"/>
      <c r="H233" s="124"/>
      <c r="I233" s="124"/>
      <c r="J233" s="132"/>
      <c r="K233" s="132"/>
      <c r="L233" s="132"/>
      <c r="M233" s="132"/>
      <c r="N233" s="132"/>
      <c r="O233" s="132"/>
      <c r="P233" s="132"/>
      <c r="Q233" s="132"/>
      <c r="T233" s="225"/>
      <c r="U233" s="225"/>
      <c r="V233" s="225"/>
      <c r="W233" s="225"/>
      <c r="X233" s="225"/>
      <c r="Y233" s="225"/>
      <c r="Z233" s="225"/>
      <c r="AA233" s="225"/>
      <c r="AB233" s="225"/>
      <c r="AC233" s="225"/>
      <c r="AD233" s="225"/>
      <c r="AE233" s="225"/>
      <c r="AF233" s="225"/>
      <c r="AG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c r="BM233" s="225"/>
      <c r="BN233" s="225"/>
      <c r="BO233" s="225"/>
      <c r="BP233" s="225"/>
      <c r="BQ233" s="225"/>
      <c r="BR233" s="225"/>
      <c r="BS233" s="225"/>
      <c r="BT233" s="225"/>
      <c r="BU233" s="225"/>
      <c r="BV233" s="225"/>
      <c r="BW233" s="225"/>
      <c r="BX233" s="225"/>
      <c r="BY233" s="225"/>
      <c r="BZ233" s="225"/>
      <c r="CA233" s="225"/>
      <c r="CB233" s="225"/>
      <c r="CC233" s="225"/>
    </row>
    <row r="234" spans="1:89" ht="6.95" customHeight="1" x14ac:dyDescent="0.15">
      <c r="A234" s="138"/>
      <c r="B234" s="138"/>
      <c r="C234" s="138"/>
      <c r="D234" s="138"/>
      <c r="E234" s="138"/>
      <c r="F234" s="138"/>
      <c r="G234" s="138"/>
      <c r="H234" s="138"/>
      <c r="I234" s="138"/>
      <c r="J234" s="138"/>
      <c r="K234" s="138"/>
      <c r="L234" s="138"/>
      <c r="M234" s="138"/>
      <c r="N234" s="138"/>
      <c r="O234" s="138"/>
      <c r="P234" s="138"/>
      <c r="Q234" s="138"/>
    </row>
    <row r="235" spans="1:89" ht="8.1" customHeight="1" x14ac:dyDescent="0.15">
      <c r="AH235" s="225"/>
      <c r="AI235" s="225"/>
      <c r="AJ235" s="225"/>
      <c r="AK235" s="225"/>
      <c r="AL235" s="225"/>
    </row>
    <row r="236" spans="1:89" ht="21.95" customHeight="1" x14ac:dyDescent="0.15"/>
    <row r="237" spans="1:89" ht="21.95" customHeight="1" x14ac:dyDescent="0.15"/>
    <row r="238" spans="1:89" ht="21.95" customHeight="1" x14ac:dyDescent="0.15"/>
    <row r="239" spans="1:89" ht="21.95" customHeight="1" x14ac:dyDescent="0.15">
      <c r="T239" s="213"/>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row>
    <row r="240" spans="1:89" ht="21.95" customHeight="1" x14ac:dyDescent="0.15">
      <c r="T240" s="213"/>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row>
    <row r="241" spans="1:102" s="101" customFormat="1" ht="15.75" customHeight="1" x14ac:dyDescent="0.15">
      <c r="U241" s="236"/>
      <c r="V241" s="236"/>
      <c r="W241" s="236"/>
      <c r="X241" s="236"/>
      <c r="Y241" s="236"/>
      <c r="Z241" s="236"/>
      <c r="AA241" s="236"/>
      <c r="AB241" s="236"/>
      <c r="AC241" s="236"/>
      <c r="AD241" s="236"/>
      <c r="AE241" s="236"/>
      <c r="AF241" s="236"/>
      <c r="AG241" s="236"/>
      <c r="AH241" s="236"/>
      <c r="AI241" s="236"/>
      <c r="AJ241" s="236"/>
      <c r="AK241" s="236"/>
      <c r="AL241" s="236"/>
      <c r="AM241" s="236"/>
      <c r="AN241" s="236"/>
      <c r="AO241" s="236"/>
      <c r="AP241" s="236"/>
      <c r="AQ241" s="236"/>
      <c r="AR241" s="236"/>
      <c r="AS241" s="236"/>
      <c r="AT241" s="236"/>
      <c r="AU241" s="236"/>
      <c r="AV241" s="236"/>
      <c r="AW241" s="236"/>
      <c r="AX241" s="236"/>
      <c r="AY241" s="236"/>
      <c r="AZ241" s="236"/>
      <c r="BA241" s="236"/>
      <c r="BB241" s="236"/>
      <c r="BC241" s="236"/>
      <c r="BD241" s="236"/>
      <c r="BE241" s="236"/>
      <c r="BF241" s="236"/>
      <c r="BG241" s="236"/>
      <c r="BH241" s="236"/>
      <c r="BI241" s="236"/>
      <c r="BJ241" s="236"/>
      <c r="BK241" s="236"/>
      <c r="BL241" s="236"/>
      <c r="BM241" s="236"/>
      <c r="BN241" s="236"/>
      <c r="BO241" s="236"/>
      <c r="BP241" s="236"/>
      <c r="BQ241" s="236"/>
      <c r="BR241" s="236"/>
      <c r="BS241" s="236"/>
      <c r="BT241" s="236"/>
      <c r="BU241" s="236"/>
      <c r="BV241" s="236"/>
      <c r="BW241" s="236"/>
      <c r="BX241" s="236"/>
      <c r="BY241" s="236"/>
      <c r="BZ241" s="236"/>
      <c r="CA241" s="236"/>
      <c r="CB241" s="236"/>
      <c r="CC241" s="236"/>
      <c r="CD241" s="236"/>
      <c r="CE241" s="236"/>
      <c r="CF241" s="236"/>
      <c r="CG241" s="236"/>
      <c r="CH241" s="236"/>
      <c r="CI241" s="236"/>
      <c r="CJ241" s="236"/>
      <c r="CK241" s="236"/>
    </row>
    <row r="242" spans="1:102" ht="15.75" customHeight="1" x14ac:dyDescent="0.15">
      <c r="T242" s="220"/>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20"/>
      <c r="BZ242" s="220"/>
      <c r="CA242" s="220"/>
      <c r="CB242" s="220"/>
      <c r="CC242" s="220"/>
      <c r="CD242" s="220"/>
      <c r="CE242" s="220"/>
      <c r="CF242" s="220"/>
      <c r="CG242" s="220"/>
      <c r="CH242" s="220"/>
      <c r="CI242" s="220"/>
      <c r="CJ242" s="220"/>
      <c r="CK242" s="220"/>
      <c r="CL242" s="220"/>
      <c r="CM242" s="220"/>
      <c r="CN242" s="220"/>
      <c r="CO242" s="220"/>
      <c r="CP242" s="220"/>
      <c r="CQ242" s="220"/>
      <c r="CR242" s="220"/>
      <c r="CS242" s="220"/>
      <c r="CT242" s="220"/>
      <c r="CU242" s="220"/>
      <c r="CV242" s="220"/>
      <c r="CW242" s="220"/>
      <c r="CX242" s="220"/>
    </row>
    <row r="243" spans="1:102" ht="15.75" customHeight="1" x14ac:dyDescent="0.15">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20"/>
      <c r="BK243" s="220"/>
      <c r="BL243" s="220"/>
      <c r="BM243" s="220"/>
      <c r="BN243" s="220"/>
      <c r="BO243" s="220"/>
      <c r="BP243" s="220"/>
      <c r="BQ243" s="220"/>
      <c r="BR243" s="220"/>
      <c r="BS243" s="220"/>
      <c r="BT243" s="220"/>
      <c r="BU243" s="220"/>
      <c r="BV243" s="220"/>
      <c r="BW243" s="220"/>
      <c r="BX243" s="220"/>
      <c r="BY243" s="220"/>
      <c r="BZ243" s="220"/>
      <c r="CA243" s="220"/>
      <c r="CB243" s="220"/>
      <c r="CC243" s="220"/>
      <c r="CD243" s="220"/>
      <c r="CE243" s="220"/>
      <c r="CF243" s="220"/>
      <c r="CG243" s="220"/>
      <c r="CH243" s="220"/>
      <c r="CI243" s="220"/>
      <c r="CJ243" s="220"/>
      <c r="CK243" s="220"/>
      <c r="CL243" s="220"/>
      <c r="CM243" s="220"/>
      <c r="CN243" s="220"/>
      <c r="CO243" s="220"/>
      <c r="CP243" s="220"/>
      <c r="CQ243" s="220"/>
      <c r="CR243" s="220"/>
      <c r="CS243" s="220"/>
      <c r="CT243" s="220"/>
      <c r="CU243" s="220"/>
      <c r="CV243" s="220"/>
      <c r="CW243" s="220"/>
      <c r="CX243" s="220"/>
    </row>
    <row r="244" spans="1:102" ht="21.95" customHeight="1" x14ac:dyDescent="0.15">
      <c r="T244" s="226"/>
      <c r="U244" s="239"/>
      <c r="V244" s="239"/>
      <c r="W244" s="239"/>
      <c r="X244" s="239"/>
      <c r="Y244" s="239"/>
      <c r="Z244" s="239"/>
      <c r="AA244" s="239"/>
      <c r="AB244" s="239"/>
      <c r="AC244" s="239"/>
      <c r="AD244" s="239"/>
      <c r="AE244" s="239"/>
      <c r="AF244" s="239"/>
      <c r="AG244" s="239"/>
      <c r="AH244" s="214"/>
      <c r="AI244" s="214"/>
      <c r="AJ244" s="214"/>
      <c r="AK244" s="214"/>
      <c r="AL244" s="214"/>
      <c r="AM244" s="261"/>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c r="CK244" s="214"/>
    </row>
    <row r="245" spans="1:102" ht="21.95" customHeight="1" x14ac:dyDescent="0.15">
      <c r="T245" s="226"/>
      <c r="U245" s="239"/>
      <c r="V245" s="239"/>
      <c r="W245" s="239"/>
      <c r="X245" s="239"/>
      <c r="Y245" s="239"/>
      <c r="Z245" s="239"/>
      <c r="AA245" s="239"/>
      <c r="AB245" s="239"/>
      <c r="AC245" s="239"/>
      <c r="AD245" s="239"/>
      <c r="AE245" s="239"/>
      <c r="AF245" s="239"/>
      <c r="AG245" s="243"/>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4"/>
      <c r="BQ245" s="214"/>
      <c r="BR245" s="214"/>
      <c r="BS245" s="214"/>
      <c r="BT245" s="214"/>
      <c r="BU245" s="214"/>
      <c r="BV245" s="214"/>
      <c r="BW245" s="214"/>
      <c r="BX245" s="214"/>
      <c r="BY245" s="214"/>
      <c r="BZ245" s="214"/>
      <c r="CA245" s="214"/>
      <c r="CB245" s="214"/>
      <c r="CC245" s="214"/>
      <c r="CD245" s="214"/>
      <c r="CE245" s="214"/>
      <c r="CF245" s="214"/>
      <c r="CG245" s="214"/>
      <c r="CH245" s="214"/>
      <c r="CI245" s="214"/>
      <c r="CJ245" s="214"/>
      <c r="CK245" s="214"/>
    </row>
    <row r="246" spans="1:102" ht="8.1" customHeight="1" x14ac:dyDescent="0.15">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row>
    <row r="247" spans="1:102" ht="6.95" customHeight="1" x14ac:dyDescent="0.15">
      <c r="A247" s="132"/>
      <c r="B247" s="124"/>
      <c r="C247" s="124"/>
      <c r="D247" s="124"/>
      <c r="E247" s="124"/>
      <c r="F247" s="124"/>
      <c r="G247" s="124"/>
      <c r="H247" s="124"/>
      <c r="I247" s="124"/>
      <c r="J247" s="124"/>
      <c r="K247" s="124"/>
      <c r="L247" s="124"/>
      <c r="M247" s="124"/>
      <c r="N247" s="124"/>
      <c r="O247" s="124"/>
      <c r="P247" s="124"/>
      <c r="Q247" s="124"/>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247"/>
      <c r="BV247" s="247"/>
      <c r="BW247" s="247"/>
      <c r="BX247" s="247"/>
      <c r="BY247" s="247"/>
      <c r="BZ247" s="247"/>
      <c r="CA247" s="247"/>
      <c r="CB247" s="247"/>
      <c r="CC247" s="247"/>
      <c r="CD247" s="129"/>
      <c r="CE247" s="129"/>
      <c r="CF247" s="129"/>
      <c r="CG247" s="129"/>
      <c r="CH247" s="129"/>
      <c r="CI247" s="129"/>
      <c r="CJ247" s="129"/>
      <c r="CK247" s="129"/>
    </row>
    <row r="248" spans="1:102" ht="24.95" customHeight="1" x14ac:dyDescent="0.15">
      <c r="A248" s="118" t="e">
        <f>" ■ 雇用情勢（"&amp;DBCS(TEXT(#REF!,"m月"))&amp;"）"</f>
        <v>#REF!</v>
      </c>
      <c r="B248" s="124"/>
      <c r="C248" s="124"/>
      <c r="D248" s="124"/>
      <c r="E248" s="124"/>
      <c r="F248" s="124"/>
      <c r="G248" s="124"/>
      <c r="H248" s="124"/>
      <c r="I248" s="124"/>
      <c r="J248" s="124"/>
      <c r="K248" s="124"/>
      <c r="L248" s="124"/>
      <c r="M248" s="124"/>
      <c r="N248" s="124"/>
      <c r="O248" s="124"/>
      <c r="P248" s="124"/>
      <c r="Q248" s="124"/>
      <c r="T248" s="215"/>
      <c r="U248" s="214"/>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row>
    <row r="249" spans="1:102" ht="21.95" customHeight="1" x14ac:dyDescent="0.15">
      <c r="A249" s="122" t="e">
        <f>#REF!</f>
        <v>#REF!</v>
      </c>
      <c r="B249" s="159"/>
      <c r="C249" s="159"/>
      <c r="D249" s="159"/>
      <c r="E249" s="159"/>
      <c r="F249" s="159"/>
      <c r="G249" s="159"/>
      <c r="H249" s="159"/>
      <c r="I249" s="159"/>
      <c r="J249" s="159"/>
      <c r="K249" s="159"/>
      <c r="L249" s="159"/>
      <c r="M249" s="159"/>
      <c r="N249" s="159"/>
      <c r="O249" s="159"/>
      <c r="P249" s="159"/>
      <c r="Q249" s="159"/>
    </row>
    <row r="250" spans="1:102" ht="21.95" customHeight="1" x14ac:dyDescent="0.15">
      <c r="A250" s="249" t="e">
        <f>#REF!</f>
        <v>#REF!</v>
      </c>
      <c r="B250" s="160"/>
      <c r="C250" s="160"/>
      <c r="D250" s="160"/>
      <c r="E250" s="160"/>
      <c r="F250" s="160"/>
      <c r="G250" s="160"/>
      <c r="H250" s="160"/>
      <c r="I250" s="160"/>
      <c r="J250" s="160"/>
      <c r="K250" s="160"/>
      <c r="L250" s="160"/>
      <c r="M250" s="160"/>
      <c r="N250" s="160"/>
      <c r="O250" s="160"/>
      <c r="P250" s="160"/>
      <c r="Q250" s="160"/>
    </row>
    <row r="251" spans="1:102" ht="21.95" customHeight="1" x14ac:dyDescent="0.15">
      <c r="A251" s="249" t="e">
        <f>#REF!</f>
        <v>#REF!</v>
      </c>
      <c r="B251" s="160"/>
      <c r="C251" s="160"/>
      <c r="D251" s="160"/>
      <c r="E251" s="160"/>
      <c r="F251" s="160"/>
      <c r="G251" s="160"/>
      <c r="H251" s="160"/>
      <c r="I251" s="160"/>
      <c r="J251" s="160"/>
      <c r="K251" s="160"/>
      <c r="L251" s="160"/>
      <c r="M251" s="160"/>
      <c r="N251" s="160"/>
      <c r="O251" s="160"/>
      <c r="P251" s="160"/>
      <c r="Q251" s="160"/>
    </row>
    <row r="252" spans="1:102" ht="21.95" customHeight="1" x14ac:dyDescent="0.15">
      <c r="A252" s="122" t="e">
        <f>#REF!</f>
        <v>#REF!</v>
      </c>
      <c r="B252" s="159"/>
      <c r="C252" s="159"/>
      <c r="D252" s="159"/>
      <c r="E252" s="159"/>
      <c r="F252" s="159"/>
      <c r="G252" s="159"/>
      <c r="H252" s="159"/>
      <c r="I252" s="159"/>
      <c r="J252" s="159"/>
      <c r="K252" s="159"/>
      <c r="L252" s="159"/>
      <c r="M252" s="159"/>
      <c r="N252" s="159"/>
      <c r="O252" s="159"/>
      <c r="P252" s="159"/>
      <c r="Q252" s="159"/>
    </row>
    <row r="253" spans="1:102" ht="6.95" customHeight="1" x14ac:dyDescent="0.15">
      <c r="A253" s="132"/>
      <c r="B253" s="124"/>
      <c r="C253" s="124"/>
      <c r="D253" s="124"/>
      <c r="E253" s="124"/>
      <c r="F253" s="124"/>
      <c r="G253" s="124"/>
      <c r="H253" s="124"/>
      <c r="I253" s="124"/>
      <c r="J253" s="124"/>
      <c r="K253" s="124"/>
      <c r="L253" s="124"/>
      <c r="M253" s="124"/>
      <c r="N253" s="124"/>
      <c r="O253" s="124"/>
      <c r="P253" s="124"/>
      <c r="Q253" s="124"/>
      <c r="BU253" s="102"/>
      <c r="BV253" s="102"/>
      <c r="BW253" s="102"/>
      <c r="BX253" s="102"/>
      <c r="BY253" s="102"/>
      <c r="BZ253" s="102"/>
      <c r="CA253" s="102"/>
      <c r="CB253" s="102"/>
      <c r="CC253" s="102"/>
    </row>
    <row r="254" spans="1:102" s="102" customFormat="1" ht="8.1" customHeight="1" x14ac:dyDescent="0.15">
      <c r="A254" s="139"/>
      <c r="B254" s="139"/>
      <c r="C254" s="139"/>
      <c r="D254" s="139"/>
      <c r="E254" s="139"/>
      <c r="F254" s="139"/>
      <c r="G254" s="139"/>
      <c r="H254" s="139"/>
      <c r="I254" s="139"/>
      <c r="J254" s="139"/>
      <c r="K254" s="139"/>
      <c r="L254" s="139"/>
      <c r="M254" s="139"/>
      <c r="N254" s="139"/>
      <c r="O254" s="139"/>
      <c r="P254" s="139"/>
      <c r="Q254" s="139"/>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row>
    <row r="255" spans="1:102" s="102" customFormat="1" ht="21.95" customHeight="1" x14ac:dyDescent="0.15">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row>
    <row r="256" spans="1:102" s="102" customFormat="1" ht="21.95" customHeight="1" x14ac:dyDescent="0.15">
      <c r="T256" s="213"/>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row>
    <row r="257" spans="1:91" s="102" customFormat="1" ht="21.95" customHeight="1" x14ac:dyDescent="0.15">
      <c r="T257" s="216"/>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row>
    <row r="258" spans="1:91" s="102" customFormat="1" ht="21.95" customHeight="1" x14ac:dyDescent="0.15">
      <c r="T258" s="218"/>
      <c r="U258" s="240"/>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c r="BH258" s="240"/>
      <c r="BI258" s="240"/>
      <c r="BJ258" s="240"/>
      <c r="BK258" s="240"/>
      <c r="BL258" s="240"/>
      <c r="BM258" s="240"/>
      <c r="BN258" s="240"/>
      <c r="BO258" s="240"/>
      <c r="BP258" s="240"/>
      <c r="BQ258" s="240"/>
      <c r="BR258" s="240"/>
      <c r="BS258" s="240"/>
      <c r="BT258" s="240"/>
      <c r="BU258" s="240"/>
      <c r="BV258" s="240"/>
      <c r="BW258" s="240"/>
      <c r="BX258" s="240"/>
      <c r="BY258" s="240"/>
      <c r="BZ258" s="240"/>
      <c r="CA258" s="240"/>
      <c r="CB258" s="240"/>
      <c r="CC258" s="233"/>
      <c r="CD258" s="240"/>
      <c r="CE258" s="233"/>
      <c r="CF258" s="233"/>
      <c r="CG258" s="233"/>
      <c r="CH258" s="233"/>
      <c r="CI258" s="233"/>
      <c r="CJ258" s="233"/>
      <c r="CK258" s="233"/>
      <c r="CL258" s="233"/>
      <c r="CM258" s="233"/>
    </row>
    <row r="259" spans="1:91" s="102" customFormat="1" ht="21.95" customHeight="1" x14ac:dyDescent="0.15">
      <c r="T259" s="227"/>
      <c r="U259" s="241"/>
      <c r="V259" s="241"/>
      <c r="W259" s="241"/>
      <c r="X259" s="241"/>
      <c r="Y259" s="241"/>
      <c r="Z259" s="241"/>
      <c r="AA259" s="241"/>
      <c r="AB259" s="241"/>
      <c r="AC259" s="241"/>
      <c r="AD259" s="242"/>
      <c r="AE259" s="242"/>
      <c r="AF259" s="242"/>
      <c r="AG259" s="242"/>
      <c r="AH259" s="242"/>
      <c r="AI259" s="242"/>
      <c r="AJ259" s="242"/>
      <c r="AK259" s="242"/>
      <c r="AL259" s="242"/>
      <c r="AM259" s="242"/>
      <c r="AN259" s="242"/>
      <c r="AO259" s="242"/>
      <c r="AP259" s="242"/>
      <c r="AQ259" s="242"/>
      <c r="AR259" s="242"/>
      <c r="AS259" s="242"/>
      <c r="AT259" s="242"/>
      <c r="AU259" s="242"/>
      <c r="AV259" s="242"/>
      <c r="AW259" s="242"/>
      <c r="AX259" s="242"/>
      <c r="AY259" s="242"/>
      <c r="AZ259" s="242"/>
      <c r="BA259" s="242"/>
      <c r="BB259" s="242"/>
      <c r="BC259" s="242"/>
      <c r="BD259" s="242"/>
      <c r="BE259" s="242"/>
      <c r="BF259" s="242"/>
      <c r="BG259" s="242"/>
      <c r="BH259" s="242"/>
      <c r="BI259" s="242"/>
      <c r="BJ259" s="242"/>
      <c r="BK259" s="242"/>
      <c r="BL259" s="242"/>
      <c r="BM259" s="242"/>
      <c r="BN259" s="242"/>
      <c r="BO259" s="242"/>
      <c r="BP259" s="242"/>
      <c r="BQ259" s="242"/>
      <c r="BR259" s="242"/>
      <c r="BS259" s="242"/>
      <c r="BT259" s="242"/>
      <c r="BU259" s="242"/>
      <c r="BV259" s="242"/>
      <c r="BW259" s="242"/>
      <c r="BX259" s="242"/>
      <c r="BY259" s="242"/>
      <c r="BZ259" s="242"/>
      <c r="CA259" s="242"/>
      <c r="CB259" s="242"/>
      <c r="CC259" s="242"/>
      <c r="CD259" s="242"/>
      <c r="CE259" s="242"/>
      <c r="CF259" s="242"/>
      <c r="CG259" s="242"/>
      <c r="CH259" s="242"/>
      <c r="CI259" s="242"/>
      <c r="CJ259" s="242"/>
      <c r="CK259" s="242"/>
      <c r="CL259" s="242"/>
      <c r="CM259" s="242"/>
    </row>
    <row r="260" spans="1:91" s="102" customFormat="1" ht="21.95" customHeight="1" x14ac:dyDescent="0.15">
      <c r="T260" s="227"/>
      <c r="U260" s="241"/>
      <c r="V260" s="241"/>
      <c r="W260" s="241"/>
      <c r="X260" s="241"/>
      <c r="Y260" s="241"/>
      <c r="Z260" s="241"/>
      <c r="AA260" s="241"/>
      <c r="AB260" s="241"/>
      <c r="AC260" s="241"/>
      <c r="AD260" s="242"/>
      <c r="AE260" s="242"/>
      <c r="AF260" s="242"/>
      <c r="AG260" s="242"/>
      <c r="AH260" s="242"/>
      <c r="AI260" s="242"/>
      <c r="AJ260" s="242"/>
      <c r="AK260" s="242"/>
      <c r="AL260" s="242"/>
      <c r="AM260" s="242"/>
      <c r="AN260" s="242"/>
      <c r="AO260" s="242"/>
      <c r="AP260" s="242"/>
      <c r="AQ260" s="242"/>
      <c r="AR260" s="242"/>
      <c r="AS260" s="242"/>
      <c r="AT260" s="242"/>
      <c r="AU260" s="242"/>
      <c r="AV260" s="242"/>
      <c r="AW260" s="242"/>
      <c r="AX260" s="242"/>
      <c r="AY260" s="242"/>
      <c r="AZ260" s="242"/>
      <c r="BA260" s="242"/>
      <c r="BB260" s="242"/>
      <c r="BC260" s="242"/>
      <c r="BD260" s="242"/>
      <c r="BE260" s="242"/>
      <c r="BF260" s="242"/>
      <c r="BG260" s="242"/>
      <c r="BH260" s="242"/>
      <c r="BI260" s="242"/>
      <c r="BJ260" s="242"/>
      <c r="BK260" s="242"/>
      <c r="BL260" s="242"/>
      <c r="BM260" s="242"/>
      <c r="BN260" s="242"/>
      <c r="BO260" s="242"/>
      <c r="BP260" s="242"/>
      <c r="BQ260" s="242"/>
      <c r="BR260" s="242"/>
      <c r="BS260" s="242"/>
      <c r="BT260" s="242"/>
      <c r="BU260" s="242"/>
      <c r="BV260" s="242"/>
      <c r="BW260" s="242"/>
      <c r="BX260" s="242"/>
      <c r="BY260" s="242"/>
      <c r="BZ260" s="242"/>
      <c r="CA260" s="242"/>
      <c r="CB260" s="242"/>
      <c r="CC260" s="242"/>
      <c r="CD260" s="242"/>
      <c r="CE260" s="242"/>
      <c r="CF260" s="242"/>
      <c r="CG260" s="242"/>
      <c r="CH260" s="242"/>
      <c r="CI260" s="242"/>
      <c r="CJ260" s="242"/>
      <c r="CK260" s="242"/>
      <c r="CL260" s="242"/>
      <c r="CM260" s="242"/>
    </row>
    <row r="261" spans="1:91" s="102" customFormat="1" ht="21.95" customHeight="1" x14ac:dyDescent="0.15">
      <c r="T261" s="194"/>
      <c r="U261" s="194"/>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row>
    <row r="262" spans="1:91" s="102" customFormat="1" ht="21.95" customHeight="1" x14ac:dyDescent="0.15">
      <c r="B262" s="161"/>
      <c r="C262" s="161"/>
      <c r="D262" s="161"/>
      <c r="T262" s="215"/>
      <c r="U262" s="214"/>
      <c r="V262" s="228"/>
      <c r="W262" s="228"/>
      <c r="X262" s="228"/>
      <c r="Y262" s="228"/>
      <c r="Z262" s="228"/>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row>
    <row r="263" spans="1:91" s="102" customFormat="1" ht="6.95" customHeight="1" x14ac:dyDescent="0.15">
      <c r="B263" s="161"/>
      <c r="C263" s="161"/>
      <c r="D263" s="161"/>
      <c r="T263" s="194"/>
      <c r="U263" s="194"/>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row>
    <row r="264" spans="1:91" s="102" customFormat="1" ht="15.95" customHeight="1" x14ac:dyDescent="0.15">
      <c r="B264" s="102" t="e">
        <f>"ハローワーク別有効求人倍率（原数値・全数）"&amp;DBCS(TEXT(#REF!,"ggge年m月"))</f>
        <v>#REF!</v>
      </c>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U264" s="103"/>
      <c r="BV264" s="103"/>
      <c r="BW264" s="103"/>
      <c r="BX264" s="103"/>
      <c r="BY264" s="103"/>
      <c r="BZ264" s="103"/>
      <c r="CA264" s="103"/>
      <c r="CB264" s="103"/>
      <c r="CC264" s="103"/>
    </row>
    <row r="265" spans="1:91" s="103" customFormat="1" ht="15.95" customHeight="1" x14ac:dyDescent="0.15">
      <c r="B265" s="400" t="s">
        <v>5</v>
      </c>
      <c r="C265" s="392"/>
      <c r="D265" s="400" t="s">
        <v>4</v>
      </c>
      <c r="E265" s="392"/>
      <c r="F265" s="400" t="s">
        <v>6</v>
      </c>
      <c r="G265" s="392"/>
      <c r="H265" s="400" t="s">
        <v>8</v>
      </c>
      <c r="I265" s="393"/>
      <c r="J265" s="387" t="s">
        <v>11</v>
      </c>
      <c r="K265" s="388"/>
      <c r="L265" s="401" t="s">
        <v>3</v>
      </c>
      <c r="M265" s="392"/>
      <c r="N265" s="400" t="s">
        <v>10</v>
      </c>
      <c r="O265" s="392"/>
      <c r="P265" s="400" t="s">
        <v>12</v>
      </c>
      <c r="Q265" s="392"/>
      <c r="BH265" s="265"/>
      <c r="BI265" s="265"/>
      <c r="BJ265" s="265"/>
      <c r="BK265" s="102"/>
      <c r="BL265" s="102"/>
      <c r="BM265" s="102"/>
      <c r="BN265" s="102"/>
      <c r="BO265" s="102"/>
      <c r="BP265" s="102"/>
      <c r="BQ265" s="102"/>
      <c r="BR265" s="102"/>
      <c r="BS265" s="102"/>
      <c r="BT265" s="102"/>
    </row>
    <row r="266" spans="1:91" s="103" customFormat="1" ht="15.95" customHeight="1" x14ac:dyDescent="0.15">
      <c r="A266" s="140"/>
      <c r="B266" s="420" t="e">
        <f>#REF!</f>
        <v>#REF!</v>
      </c>
      <c r="C266" s="421"/>
      <c r="D266" s="415" t="e">
        <f>#REF!</f>
        <v>#REF!</v>
      </c>
      <c r="E266" s="414"/>
      <c r="F266" s="415" t="e">
        <f>#REF!</f>
        <v>#REF!</v>
      </c>
      <c r="G266" s="416"/>
      <c r="H266" s="422" t="e">
        <f>#REF!</f>
        <v>#REF!</v>
      </c>
      <c r="I266" s="423"/>
      <c r="J266" s="410" t="e">
        <f>#REF!</f>
        <v>#REF!</v>
      </c>
      <c r="K266" s="412"/>
      <c r="L266" s="418" t="e">
        <f>#REF!</f>
        <v>#REF!</v>
      </c>
      <c r="M266" s="419"/>
      <c r="N266" s="415" t="e">
        <f>#REF!</f>
        <v>#REF!</v>
      </c>
      <c r="O266" s="414"/>
      <c r="P266" s="415" t="e">
        <f>#REF!</f>
        <v>#REF!</v>
      </c>
      <c r="Q266" s="416"/>
      <c r="R266" s="140"/>
      <c r="S266" s="140"/>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246"/>
      <c r="BI266" s="246"/>
      <c r="BJ266" s="246"/>
      <c r="BK266" s="102"/>
      <c r="BL266" s="102"/>
      <c r="BM266" s="102"/>
      <c r="BN266" s="102"/>
      <c r="BO266" s="102"/>
      <c r="BP266" s="102"/>
      <c r="BQ266" s="102"/>
      <c r="BR266" s="102"/>
      <c r="BS266" s="102"/>
      <c r="BT266" s="102"/>
    </row>
    <row r="267" spans="1:91" s="103" customFormat="1" ht="15.95" customHeight="1" x14ac:dyDescent="0.15">
      <c r="A267" s="140"/>
      <c r="B267" s="387" t="s">
        <v>13</v>
      </c>
      <c r="C267" s="388"/>
      <c r="D267" s="389" t="s">
        <v>15</v>
      </c>
      <c r="E267" s="390"/>
      <c r="F267" s="391" t="s">
        <v>22</v>
      </c>
      <c r="G267" s="392"/>
      <c r="H267" s="391" t="s">
        <v>16</v>
      </c>
      <c r="I267" s="392"/>
      <c r="J267" s="391" t="s">
        <v>17</v>
      </c>
      <c r="K267" s="393"/>
      <c r="L267" s="394" t="s">
        <v>18</v>
      </c>
      <c r="M267" s="395"/>
      <c r="N267" s="394" t="s">
        <v>19</v>
      </c>
      <c r="O267" s="388"/>
      <c r="P267" s="198"/>
      <c r="Q267" s="198"/>
      <c r="R267" s="194"/>
      <c r="S267" s="148"/>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246"/>
      <c r="BI267" s="246"/>
      <c r="BJ267" s="246"/>
      <c r="BK267" s="102"/>
      <c r="BL267" s="102"/>
      <c r="BM267" s="102"/>
      <c r="BN267" s="102"/>
      <c r="BO267" s="102"/>
      <c r="BP267" s="102"/>
      <c r="BQ267" s="102"/>
      <c r="BR267" s="102"/>
      <c r="BS267" s="102"/>
      <c r="BT267" s="102"/>
    </row>
    <row r="268" spans="1:91" s="103" customFormat="1" ht="15.95" customHeight="1" x14ac:dyDescent="0.15">
      <c r="A268" s="140"/>
      <c r="B268" s="410" t="e">
        <f>#REF!</f>
        <v>#REF!</v>
      </c>
      <c r="C268" s="411"/>
      <c r="D268" s="413" t="e">
        <f>#REF!</f>
        <v>#REF!</v>
      </c>
      <c r="E268" s="414"/>
      <c r="F268" s="415" t="e">
        <f>#REF!</f>
        <v>#REF!</v>
      </c>
      <c r="G268" s="414"/>
      <c r="H268" s="415" t="e">
        <f>#REF!</f>
        <v>#REF!</v>
      </c>
      <c r="I268" s="416"/>
      <c r="J268" s="415" t="e">
        <f>#REF!</f>
        <v>#REF!</v>
      </c>
      <c r="K268" s="417"/>
      <c r="L268" s="410" t="e">
        <f>#REF!</f>
        <v>#REF!</v>
      </c>
      <c r="M268" s="411"/>
      <c r="N268" s="410" t="e">
        <f>#REF!</f>
        <v>#REF!</v>
      </c>
      <c r="O268" s="412"/>
      <c r="P268" s="194"/>
      <c r="Q268" s="194"/>
      <c r="R268" s="194"/>
      <c r="S268" s="148"/>
      <c r="T268" s="140"/>
      <c r="U268" s="140"/>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Q268" s="102"/>
      <c r="BR268" s="102"/>
    </row>
    <row r="269" spans="1:91" s="103" customFormat="1" ht="6.95" customHeight="1" x14ac:dyDescent="0.15">
      <c r="A269" s="140"/>
      <c r="B269" s="148"/>
      <c r="C269" s="148"/>
      <c r="D269" s="140"/>
      <c r="E269" s="148"/>
      <c r="F269" s="148"/>
      <c r="G269" s="140"/>
      <c r="H269" s="140"/>
      <c r="I269" s="194"/>
      <c r="J269" s="140"/>
      <c r="K269" s="148"/>
      <c r="L269" s="148"/>
      <c r="M269" s="140"/>
      <c r="N269" s="140"/>
      <c r="O269" s="194"/>
      <c r="P269" s="140"/>
      <c r="Q269" s="194"/>
      <c r="T269" s="140"/>
      <c r="U269" s="140"/>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U269" s="97"/>
      <c r="BV269" s="97"/>
      <c r="BW269" s="97"/>
      <c r="BX269" s="97"/>
      <c r="BY269" s="97"/>
      <c r="BZ269" s="97"/>
      <c r="CA269" s="97"/>
      <c r="CB269" s="97"/>
      <c r="CC269" s="97"/>
    </row>
    <row r="270" spans="1:91" x14ac:dyDescent="0.15">
      <c r="BH270" s="103"/>
      <c r="BI270" s="103"/>
      <c r="BJ270" s="103"/>
      <c r="BK270" s="103"/>
      <c r="BL270" s="103"/>
      <c r="BM270" s="103"/>
      <c r="BN270" s="103"/>
      <c r="BO270" s="103"/>
      <c r="BP270" s="103"/>
      <c r="BQ270" s="103"/>
      <c r="BR270" s="103"/>
      <c r="BS270" s="103"/>
      <c r="BT270" s="103"/>
    </row>
    <row r="271" spans="1:91" x14ac:dyDescent="0.15">
      <c r="BK271" s="103"/>
      <c r="BL271" s="103"/>
      <c r="BM271" s="103"/>
      <c r="BN271" s="103"/>
      <c r="BO271" s="103"/>
      <c r="BP271" s="103"/>
      <c r="BQ271" s="103"/>
      <c r="BR271" s="103"/>
      <c r="BS271" s="103"/>
      <c r="BT271" s="103"/>
    </row>
    <row r="272" spans="1:91" x14ac:dyDescent="0.15">
      <c r="BQ272" s="103"/>
      <c r="BR272" s="103"/>
    </row>
  </sheetData>
  <mergeCells count="36">
    <mergeCell ref="A4:Q4"/>
    <mergeCell ref="L8:Q8"/>
    <mergeCell ref="L9:Q9"/>
    <mergeCell ref="L10:Q10"/>
    <mergeCell ref="A81:Q81"/>
    <mergeCell ref="B122:P122"/>
    <mergeCell ref="B265:C265"/>
    <mergeCell ref="D265:E265"/>
    <mergeCell ref="F265:G265"/>
    <mergeCell ref="H265:I265"/>
    <mergeCell ref="J265:K265"/>
    <mergeCell ref="L265:M265"/>
    <mergeCell ref="N265:O265"/>
    <mergeCell ref="P265:Q265"/>
    <mergeCell ref="L266:M266"/>
    <mergeCell ref="N266:O266"/>
    <mergeCell ref="P266:Q266"/>
    <mergeCell ref="B267:C267"/>
    <mergeCell ref="D267:E267"/>
    <mergeCell ref="F267:G267"/>
    <mergeCell ref="H267:I267"/>
    <mergeCell ref="J267:K267"/>
    <mergeCell ref="L267:M267"/>
    <mergeCell ref="N267:O267"/>
    <mergeCell ref="B266:C266"/>
    <mergeCell ref="D266:E266"/>
    <mergeCell ref="F266:G266"/>
    <mergeCell ref="H266:I266"/>
    <mergeCell ref="J266:K266"/>
    <mergeCell ref="L268:M268"/>
    <mergeCell ref="N268:O268"/>
    <mergeCell ref="B268:C268"/>
    <mergeCell ref="D268:E268"/>
    <mergeCell ref="F268:G268"/>
    <mergeCell ref="H268:I268"/>
    <mergeCell ref="J268:K268"/>
  </mergeCells>
  <phoneticPr fontId="22"/>
  <conditionalFormatting sqref="P135">
    <cfRule type="expression" dxfId="5" priority="6">
      <formula>#REF!&lt;&gt;#REF!</formula>
    </cfRule>
  </conditionalFormatting>
  <conditionalFormatting sqref="P113">
    <cfRule type="expression" dxfId="4" priority="5">
      <formula>#REF!&lt;&gt;#REF!</formula>
    </cfRule>
  </conditionalFormatting>
  <conditionalFormatting sqref="P154">
    <cfRule type="expression" dxfId="3" priority="4">
      <formula>#REF!&lt;&gt;#REF!</formula>
    </cfRule>
  </conditionalFormatting>
  <conditionalFormatting sqref="P182">
    <cfRule type="expression" dxfId="2" priority="3">
      <formula>#REF!&lt;&gt;#REF!</formula>
    </cfRule>
  </conditionalFormatting>
  <conditionalFormatting sqref="P199">
    <cfRule type="expression" dxfId="1" priority="2">
      <formula>#REF!&lt;&gt;#REF!</formula>
    </cfRule>
  </conditionalFormatting>
  <conditionalFormatting sqref="P211">
    <cfRule type="expression" dxfId="0" priority="1">
      <formula>#REF!&lt;&gt;#REF!</formula>
    </cfRule>
  </conditionalFormatting>
  <pageMargins left="0.59055118110236227" right="0.59055118110236227" top="0.39370078740157483" bottom="0.19685039370078741" header="0.27559055118110237" footer="0.27559055118110237"/>
  <pageSetup paperSize="9" scale="98" orientation="portrait" r:id="rId1"/>
  <headerFooter alignWithMargins="0">
    <oddFooter>&amp;C&amp;P</oddFooter>
  </headerFooter>
  <rowBreaks count="5" manualBreakCount="5">
    <brk id="49" max="16383" man="1"/>
    <brk id="91" max="16" man="1"/>
    <brk id="136" max="16383" man="1"/>
    <brk id="182" max="16383" man="1"/>
    <brk id="2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４月</vt:lpstr>
      <vt:lpstr>５月</vt:lpstr>
      <vt:lpstr>６月</vt:lpstr>
      <vt:lpstr>７月</vt:lpstr>
      <vt:lpstr>８月</vt:lpstr>
      <vt:lpstr>９月</vt:lpstr>
      <vt:lpstr>１０月</vt:lpstr>
      <vt:lpstr>１１月</vt:lpstr>
      <vt:lpstr>１２月</vt:lpstr>
      <vt:lpstr>コメント版 (知事への情報提供、未使用)</vt:lpstr>
      <vt:lpstr>調査結果 (朝の会、未使用)</vt:lpstr>
      <vt:lpstr>'１０月'!Print_Area</vt:lpstr>
      <vt:lpstr>'１１月'!Print_Area</vt:lpstr>
      <vt:lpstr>'４月'!Print_Area</vt:lpstr>
      <vt:lpstr>'５月'!Print_Area</vt:lpstr>
      <vt:lpstr>'６月'!Print_Area</vt:lpstr>
      <vt:lpstr>'７月'!Print_Area</vt:lpstr>
      <vt:lpstr>'８月'!Print_Area</vt:lpstr>
      <vt:lpstr>'９月'!Print_Area</vt:lpstr>
      <vt:lpstr>'コメント版 (知事への情報提供、未使用)'!Print_Area</vt:lpstr>
      <vt:lpstr>'調査結果 (朝の会、未使用)'!Print_Area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2022-06-09T08:28:34Z</cp:lastPrinted>
  <dcterms:created xsi:type="dcterms:W3CDTF">2010-06-25T04:07:16Z</dcterms:created>
  <dcterms:modified xsi:type="dcterms:W3CDTF">2023-03-01T04:36:42Z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3.0.4.0</vt:lpwstr>
      <vt:lpwstr>3.1.9.0</vt:lpwstr>
    </vt:vector>
  </property>
  <property fmtid="{DCFEDD21-7773-49B2-8022-6FC58DB5260B}" pid="3" name="LastSavedVersion">
    <vt:lpwstr>3.1.9.0</vt:lpwstr>
  </property>
  <property fmtid="{DCFEDD21-7773-49B2-8022-6FC58DB5260B}" pid="4" name="LastSavedDate">
    <vt:filetime>2023-01-19T02:34:41Z</vt:filetime>
  </property>
</Properties>
</file>